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5" name="Dashboard" state="visible" r:id="rId5"/>
    <sheet sheetId="2" name="Settings" state="visible" r:id="rId6"/>
    <sheet sheetId="3" name="Clients" state="visible" r:id="rId7"/>
    <sheet sheetId="4" name="Sessions" state="visible" r:id="rId8"/>
  </sheets>
  <calcPr calcId="171027" fullCalcOnLoad="1"/>
</workbook>
</file>

<file path=xl/sharedStrings.xml><?xml version="1.0" encoding="utf-8"?>
<sst xmlns="http://schemas.openxmlformats.org/spreadsheetml/2006/main" count="558" uniqueCount="71">
  <si>
    <t>Free Personal Trainer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</si>
  <si>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</si>
  <si>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</si>
  <si>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</si>
  <si>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</si>
  <si>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(3 minutes):</t>
  </si>
  <si>
    <t>1. Settings: your session types and prices (up to 10) and the year (D2).</t>
  </si>
  <si>
    <t>2. Clients: one row per client: name and a note (no health data, please). Sessions, no-shows, charged and what each owes fill in.</t>
  </si>
  <si>
    <t>3. Sessions: one row per session: date, client, type, what happened (Completed, No-show or Cancelled) and Paid Yes or No. The price comes from your price list; type a price in the override column to charge something else.</t>
  </si>
  <si>
    <t>What you get:</t>
  </si>
  <si>
    <t>Completed sessions and no-shows are charged in full; a session cancelled in time is not. Dashboard: sessions, no-shows and charged by month, charged by session type and the money clients still owe you. Unpaid sessions show red.</t>
  </si>
  <si>
    <t>Limits: 100 clients, 400 sessions, 10 session types. Need an expenses tab, profit and a tax set-aside? See the paid Personal Trainer Client, Session &amp; Income Tracker at tuper.app/templates. This is a record-keeping tool, not tax advice.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</si>
  <si>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</si>
  <si>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</si>
  <si>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</si>
  <si>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</si>
  <si>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Completed</t>
  </si>
  <si>
    <t>No-shows</t>
  </si>
  <si>
    <t>Charged</t>
  </si>
  <si>
    <t>Session type</t>
  </si>
  <si>
    <t>Sessions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</si>
  <si>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</si>
  <si>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</si>
  <si>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</si>
  <si>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</si>
  <si>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</si>
  <si>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</si>
  <si>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</si>
  <si>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</si>
  <si>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</si>
  <si>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</si>
  <si>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</si>
  <si>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</si>
  <si>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Unpaid sessions</t>
  </si>
  <si>
    <t>Year</t>
  </si>
  <si>
    <t>Money clients owe you</t>
  </si>
  <si>
    <t>Price</t>
  </si>
  <si>
    <t>Personal training (60 min)</t>
  </si>
  <si>
    <t>Personal training (30 min)</t>
  </si>
  <si>
    <t>Partner session (60 min)</t>
  </si>
  <si>
    <t>Small group (per person)</t>
  </si>
  <si>
    <t>Online coaching (60 min)</t>
  </si>
  <si>
    <t>Assessment</t>
  </si>
  <si>
    <t>Client</t>
  </si>
  <si>
    <t>Note</t>
  </si>
  <si>
    <t>Owes you</t>
  </si>
  <si>
    <t>Maya R.</t>
  </si>
  <si>
    <t>Mornings, knee-friendly plan</t>
  </si>
  <si>
    <t>Tom K.</t>
  </si>
  <si>
    <t>Twice a week</t>
  </si>
  <si>
    <t>Ana P.</t>
  </si>
  <si>
    <t>Marathon prep</t>
  </si>
  <si>
    <t>Greg H.</t>
  </si>
  <si>
    <t>Online only</t>
  </si>
  <si>
    <t>Sofia L.</t>
  </si>
  <si>
    <t>Partner sessions with Dev</t>
  </si>
  <si>
    <t>Dev S.</t>
  </si>
  <si>
    <t>Partner sessions with Sofia</t>
  </si>
  <si>
    <t>Lena M.</t>
  </si>
  <si>
    <t>Small group</t>
  </si>
  <si>
    <t>Ravi T.</t>
  </si>
  <si>
    <t>Assessment, then 10-pack</t>
  </si>
  <si>
    <t>Date</t>
  </si>
  <si>
    <t>What happened</t>
  </si>
  <si>
    <t>List price</t>
  </si>
  <si>
    <t>Price override</t>
  </si>
  <si>
    <t>Paid</t>
  </si>
  <si>
    <t>No-show</t>
  </si>
  <si>
    <t>Yes</t>
  </si>
  <si>
    <t>Cancelled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</si>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</sst>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4" fontId="0" fillId="3" borderId="0" xfId="0" applyNumberFormat="1" applyFill="1"/>
    <xf numFmtId="0" fontId="0" fillId="4" borderId="0" xfId="0" applyFill="1"/>
    <xf numFmtId="164" fontId="0" fillId="4" borderId="0" xfId="0" applyNumberFormat="1" applyFill="1"/>
    <xf numFmtId="165" fontId="0" fillId="3" borderId="0" xfId="0" applyNumberFormat="1" applyFill="1"/>
  </cellXfs>
  <cellStyles count="1">
    <cellStyle name="Normal" xfId="0" builtinId="0"/>
  </cellStyles>
  <dxfs count="1">
    <dxf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3" t="s">
        <v>8</v>
      </c>
    </row>
    <row r="11" spans="1:1" x14ac:dyDescent="0.25">
      <c r="A11" s="2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0" customWidth="1"/>
    <col min="4" max="4" width="10" customWidth="1"/>
  </cols>
  <sheetData>
    <row r="1" ht="30" customHeight="1" spans="1:4" x14ac:dyDescent="0.25">
      <c r="A1" s="8" t="s">
        <v>19</v>
      </c>
      <c r="B1" s="8" t="s">
        <v>36</v>
      </c>
      <c r="D1" s="4" t="s">
        <v>34</v>
      </c>
    </row>
    <row r="2" spans="1:4" x14ac:dyDescent="0.25">
      <c r="A2" s="9" t="s">
        <v>37</v>
      </c>
      <c r="B2" s="10">
        <v>70</v>
      </c>
      <c r="D2" s="9">
        <v>2026</v>
      </c>
    </row>
    <row r="3" spans="1:2" x14ac:dyDescent="0.25">
      <c r="A3" s="9" t="s">
        <v>38</v>
      </c>
      <c r="B3" s="10">
        <v>40</v>
      </c>
    </row>
    <row r="4" spans="1:2" x14ac:dyDescent="0.25">
      <c r="A4" s="9" t="s">
        <v>39</v>
      </c>
      <c r="B4" s="10">
        <v>100</v>
      </c>
    </row>
    <row r="5" spans="1:2" x14ac:dyDescent="0.25">
      <c r="A5" s="9" t="s">
        <v>40</v>
      </c>
      <c r="B5" s="10">
        <v>25</v>
      </c>
    </row>
    <row r="6" spans="1:2" x14ac:dyDescent="0.25">
      <c r="A6" s="9" t="s">
        <v>41</v>
      </c>
      <c r="B6" s="10">
        <v>55</v>
      </c>
    </row>
    <row r="7" spans="1:2" x14ac:dyDescent="0.25">
      <c r="A7" s="9" t="s">
        <v>42</v>
      </c>
      <c r="B7" s="10">
        <v>50</v>
      </c>
    </row>
    <row r="8" spans="1:2" x14ac:dyDescent="0.25">
      <c r="A8" s="9"/>
      <c r="B8" s="10"/>
    </row>
    <row r="9" spans="1:2" x14ac:dyDescent="0.25">
      <c r="A9" s="9"/>
      <c r="B9" s="10"/>
    </row>
    <row r="10" spans="1:2" x14ac:dyDescent="0.25">
      <c r="A10" s="9"/>
      <c r="B10" s="10"/>
    </row>
    <row r="11" spans="1:2" x14ac:dyDescent="0.25">
      <c r="A11" s="9"/>
      <c r="B11" s="10"/>
    </row>
  </sheetData>
  <dataValidations count="2">
    <dataValidation type="decimal" operator="greaterThanOrEqual" allowBlank="1" showErrorMessage="1" error="Enter a number (0 or more)." sqref="B10:B11">
      <formula1>0</formula1>
    </dataValidation>
    <dataValidation type="decimal" operator="greaterThanOrEqual" allowBlank="1" showErrorMessage="1" error="Enter a number (0 or more)." sqref="B2:B1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0" customWidth="1"/>
    <col min="3" max="3" width="10" customWidth="1"/>
    <col min="5" max="6" width="11" customWidth="1"/>
  </cols>
  <sheetData>
    <row r="1" ht="30" customHeight="1" spans="1:6" x14ac:dyDescent="0.25">
      <c r="A1" s="8" t="s">
        <v>43</v>
      </c>
      <c r="B1" s="8" t="s">
        <v>44</v>
      </c>
      <c r="C1" s="8" t="s">
        <v>16</v>
      </c>
      <c r="D1" s="8" t="s">
        <v>17</v>
      </c>
      <c r="E1" s="8" t="s">
        <v>18</v>
      </c>
      <c r="F1" s="8" t="s">
        <v>45</v>
      </c>
    </row>
    <row r="2" spans="1:6" x14ac:dyDescent="0.25">
      <c r="A2" s="9" t="s">
        <v>46</v>
      </c>
      <c r="B2" s="9" t="s">
        <v>47</v>
      </c>
      <c r="C2" s="11">
        <f>IF(A2="","",COUNTIFS(Sessions!$B$2:$B$401,A2,Sessions!$D$2:$D$401,"Completed",Sessions!$J$2:$J$401,Settings!$D$2))</f>
      </c>
      <c r="D2" s="11">
        <f>IF(A2="","",COUNTIFS(Sessions!$B$2:$B$401,A2,Sessions!$D$2:$D$401,"No-show",Sessions!$J$2:$J$401,Settings!$D$2))</f>
      </c>
      <c r="E2" s="12">
        <f>IF(A2="","",SUMIFS(Sessions!$G$2:$G$401,Sessions!$B$2:$B$401,A2,Sessions!$J$2:$J$401,Settings!$D$2))</f>
      </c>
      <c r="F2" s="12">
        <f>IF(A2="","",SUMIFS(Sessions!$G$2:$G$401,Sessions!$B$2:$B$401,A2,Sessions!$H$2:$H$401,"No",Sessions!$J$2:$J$401,Settings!$D$2))</f>
      </c>
    </row>
    <row r="3" spans="1:6" x14ac:dyDescent="0.25">
      <c r="A3" s="9" t="s">
        <v>48</v>
      </c>
      <c r="B3" s="9" t="s">
        <v>49</v>
      </c>
      <c r="C3" s="11">
        <f>IF(A3="","",COUNTIFS(Sessions!$B$2:$B$401,A3,Sessions!$D$2:$D$401,"Completed",Sessions!$J$2:$J$401,Settings!$D$2))</f>
      </c>
      <c r="D3" s="11">
        <f>IF(A3="","",COUNTIFS(Sessions!$B$2:$B$401,A3,Sessions!$D$2:$D$401,"No-show",Sessions!$J$2:$J$401,Settings!$D$2))</f>
      </c>
      <c r="E3" s="12">
        <f>IF(A3="","",SUMIFS(Sessions!$G$2:$G$401,Sessions!$B$2:$B$401,A3,Sessions!$J$2:$J$401,Settings!$D$2))</f>
      </c>
      <c r="F3" s="12">
        <f>IF(A3="","",SUMIFS(Sessions!$G$2:$G$401,Sessions!$B$2:$B$401,A3,Sessions!$H$2:$H$401,"No",Sessions!$J$2:$J$401,Settings!$D$2))</f>
      </c>
    </row>
    <row r="4" spans="1:6" x14ac:dyDescent="0.25">
      <c r="A4" s="9" t="s">
        <v>50</v>
      </c>
      <c r="B4" s="9" t="s">
        <v>51</v>
      </c>
      <c r="C4" s="11">
        <f>IF(A4="","",COUNTIFS(Sessions!$B$2:$B$401,A4,Sessions!$D$2:$D$401,"Completed",Sessions!$J$2:$J$401,Settings!$D$2))</f>
      </c>
      <c r="D4" s="11">
        <f>IF(A4="","",COUNTIFS(Sessions!$B$2:$B$401,A4,Sessions!$D$2:$D$401,"No-show",Sessions!$J$2:$J$401,Settings!$D$2))</f>
      </c>
      <c r="E4" s="12">
        <f>IF(A4="","",SUMIFS(Sessions!$G$2:$G$401,Sessions!$B$2:$B$401,A4,Sessions!$J$2:$J$401,Settings!$D$2))</f>
      </c>
      <c r="F4" s="12">
        <f>IF(A4="","",SUMIFS(Sessions!$G$2:$G$401,Sessions!$B$2:$B$401,A4,Sessions!$H$2:$H$401,"No",Sessions!$J$2:$J$401,Settings!$D$2))</f>
      </c>
    </row>
    <row r="5" spans="1:6" x14ac:dyDescent="0.25">
      <c r="A5" s="9" t="s">
        <v>52</v>
      </c>
      <c r="B5" s="9" t="s">
        <v>53</v>
      </c>
      <c r="C5" s="11">
        <f>IF(A5="","",COUNTIFS(Sessions!$B$2:$B$401,A5,Sessions!$D$2:$D$401,"Completed",Sessions!$J$2:$J$401,Settings!$D$2))</f>
      </c>
      <c r="D5" s="11">
        <f>IF(A5="","",COUNTIFS(Sessions!$B$2:$B$401,A5,Sessions!$D$2:$D$401,"No-show",Sessions!$J$2:$J$401,Settings!$D$2))</f>
      </c>
      <c r="E5" s="12">
        <f>IF(A5="","",SUMIFS(Sessions!$G$2:$G$401,Sessions!$B$2:$B$401,A5,Sessions!$J$2:$J$401,Settings!$D$2))</f>
      </c>
      <c r="F5" s="12">
        <f>IF(A5="","",SUMIFS(Sessions!$G$2:$G$401,Sessions!$B$2:$B$401,A5,Sessions!$H$2:$H$401,"No",Sessions!$J$2:$J$401,Settings!$D$2))</f>
      </c>
    </row>
    <row r="6" spans="1:6" x14ac:dyDescent="0.25">
      <c r="A6" s="9" t="s">
        <v>54</v>
      </c>
      <c r="B6" s="9" t="s">
        <v>55</v>
      </c>
      <c r="C6" s="11">
        <f>IF(A6="","",COUNTIFS(Sessions!$B$2:$B$401,A6,Sessions!$D$2:$D$401,"Completed",Sessions!$J$2:$J$401,Settings!$D$2))</f>
      </c>
      <c r="D6" s="11">
        <f>IF(A6="","",COUNTIFS(Sessions!$B$2:$B$401,A6,Sessions!$D$2:$D$401,"No-show",Sessions!$J$2:$J$401,Settings!$D$2))</f>
      </c>
      <c r="E6" s="12">
        <f>IF(A6="","",SUMIFS(Sessions!$G$2:$G$401,Sessions!$B$2:$B$401,A6,Sessions!$J$2:$J$401,Settings!$D$2))</f>
      </c>
      <c r="F6" s="12">
        <f>IF(A6="","",SUMIFS(Sessions!$G$2:$G$401,Sessions!$B$2:$B$401,A6,Sessions!$H$2:$H$401,"No",Sessions!$J$2:$J$401,Settings!$D$2))</f>
      </c>
    </row>
    <row r="7" spans="1:6" x14ac:dyDescent="0.25">
      <c r="A7" s="9" t="s">
        <v>56</v>
      </c>
      <c r="B7" s="9" t="s">
        <v>57</v>
      </c>
      <c r="C7" s="11">
        <f>IF(A7="","",COUNTIFS(Sessions!$B$2:$B$401,A7,Sessions!$D$2:$D$401,"Completed",Sessions!$J$2:$J$401,Settings!$D$2))</f>
      </c>
      <c r="D7" s="11">
        <f>IF(A7="","",COUNTIFS(Sessions!$B$2:$B$401,A7,Sessions!$D$2:$D$401,"No-show",Sessions!$J$2:$J$401,Settings!$D$2))</f>
      </c>
      <c r="E7" s="12">
        <f>IF(A7="","",SUMIFS(Sessions!$G$2:$G$401,Sessions!$B$2:$B$401,A7,Sessions!$J$2:$J$401,Settings!$D$2))</f>
      </c>
      <c r="F7" s="12">
        <f>IF(A7="","",SUMIFS(Sessions!$G$2:$G$401,Sessions!$B$2:$B$401,A7,Sessions!$H$2:$H$401,"No",Sessions!$J$2:$J$401,Settings!$D$2))</f>
      </c>
    </row>
    <row r="8" spans="1:6" x14ac:dyDescent="0.25">
      <c r="A8" s="9" t="s">
        <v>58</v>
      </c>
      <c r="B8" s="9" t="s">
        <v>59</v>
      </c>
      <c r="C8" s="11">
        <f>IF(A8="","",COUNTIFS(Sessions!$B$2:$B$401,A8,Sessions!$D$2:$D$401,"Completed",Sessions!$J$2:$J$401,Settings!$D$2))</f>
      </c>
      <c r="D8" s="11">
        <f>IF(A8="","",COUNTIFS(Sessions!$B$2:$B$401,A8,Sessions!$D$2:$D$401,"No-show",Sessions!$J$2:$J$401,Settings!$D$2))</f>
      </c>
      <c r="E8" s="12">
        <f>IF(A8="","",SUMIFS(Sessions!$G$2:$G$401,Sessions!$B$2:$B$401,A8,Sessions!$J$2:$J$401,Settings!$D$2))</f>
      </c>
      <c r="F8" s="12">
        <f>IF(A8="","",SUMIFS(Sessions!$G$2:$G$401,Sessions!$B$2:$B$401,A8,Sessions!$H$2:$H$401,"No",Sessions!$J$2:$J$401,Settings!$D$2))</f>
      </c>
    </row>
    <row r="9" spans="1:6" x14ac:dyDescent="0.25">
      <c r="A9" s="9" t="s">
        <v>60</v>
      </c>
      <c r="B9" s="9" t="s">
        <v>61</v>
      </c>
      <c r="C9" s="11">
        <f>IF(A9="","",COUNTIFS(Sessions!$B$2:$B$401,A9,Sessions!$D$2:$D$401,"Completed",Sessions!$J$2:$J$401,Settings!$D$2))</f>
      </c>
      <c r="D9" s="11">
        <f>IF(A9="","",COUNTIFS(Sessions!$B$2:$B$401,A9,Sessions!$D$2:$D$401,"No-show",Sessions!$J$2:$J$401,Settings!$D$2))</f>
      </c>
      <c r="E9" s="12">
        <f>IF(A9="","",SUMIFS(Sessions!$G$2:$G$401,Sessions!$B$2:$B$401,A9,Sessions!$J$2:$J$401,Settings!$D$2))</f>
      </c>
      <c r="F9" s="12">
        <f>IF(A9="","",SUMIFS(Sessions!$G$2:$G$401,Sessions!$B$2:$B$401,A9,Sessions!$H$2:$H$401,"No",Sessions!$J$2:$J$401,Settings!$D$2))</f>
      </c>
    </row>
    <row r="10" spans="1:6" x14ac:dyDescent="0.25">
      <c r="A10" s="9"/>
      <c r="B10" s="9"/>
      <c r="C10" s="11">
        <f>IF(A10="","",COUNTIFS(Sessions!$B$2:$B$401,A10,Sessions!$D$2:$D$401,"Completed",Sessions!$J$2:$J$401,Settings!$D$2))</f>
      </c>
      <c r="D10" s="11">
        <f>IF(A10="","",COUNTIFS(Sessions!$B$2:$B$401,A10,Sessions!$D$2:$D$401,"No-show",Sessions!$J$2:$J$401,Settings!$D$2))</f>
      </c>
      <c r="E10" s="12">
        <f>IF(A10="","",SUMIFS(Sessions!$G$2:$G$401,Sessions!$B$2:$B$401,A10,Sessions!$J$2:$J$401,Settings!$D$2))</f>
      </c>
      <c r="F10" s="12">
        <f>IF(A10="","",SUMIFS(Sessions!$G$2:$G$401,Sessions!$B$2:$B$401,A10,Sessions!$H$2:$H$401,"No",Sessions!$J$2:$J$401,Settings!$D$2))</f>
      </c>
    </row>
    <row r="11" spans="1:6" x14ac:dyDescent="0.25">
      <c r="A11" s="9"/>
      <c r="B11" s="9"/>
      <c r="C11" s="11">
        <f>IF(A11="","",COUNTIFS(Sessions!$B$2:$B$401,A11,Sessions!$D$2:$D$401,"Completed",Sessions!$J$2:$J$401,Settings!$D$2))</f>
      </c>
      <c r="D11" s="11">
        <f>IF(A11="","",COUNTIFS(Sessions!$B$2:$B$401,A11,Sessions!$D$2:$D$401,"No-show",Sessions!$J$2:$J$401,Settings!$D$2))</f>
      </c>
      <c r="E11" s="12">
        <f>IF(A11="","",SUMIFS(Sessions!$G$2:$G$401,Sessions!$B$2:$B$401,A11,Sessions!$J$2:$J$401,Settings!$D$2))</f>
      </c>
      <c r="F11" s="12">
        <f>IF(A11="","",SUMIFS(Sessions!$G$2:$G$401,Sessions!$B$2:$B$401,A11,Sessions!$H$2:$H$401,"No",Sessions!$J$2:$J$401,Settings!$D$2))</f>
      </c>
    </row>
    <row r="12" spans="1:6" x14ac:dyDescent="0.25">
      <c r="A12" s="9"/>
      <c r="B12" s="9"/>
      <c r="C12" s="11">
        <f>IF(A12="","",COUNTIFS(Sessions!$B$2:$B$401,A12,Sessions!$D$2:$D$401,"Completed",Sessions!$J$2:$J$401,Settings!$D$2))</f>
      </c>
      <c r="D12" s="11">
        <f>IF(A12="","",COUNTIFS(Sessions!$B$2:$B$401,A12,Sessions!$D$2:$D$401,"No-show",Sessions!$J$2:$J$401,Settings!$D$2))</f>
      </c>
      <c r="E12" s="12">
        <f>IF(A12="","",SUMIFS(Sessions!$G$2:$G$401,Sessions!$B$2:$B$401,A12,Sessions!$J$2:$J$401,Settings!$D$2))</f>
      </c>
      <c r="F12" s="12">
        <f>IF(A12="","",SUMIFS(Sessions!$G$2:$G$401,Sessions!$B$2:$B$401,A12,Sessions!$H$2:$H$401,"No",Sessions!$J$2:$J$401,Settings!$D$2))</f>
      </c>
    </row>
    <row r="13" spans="1:6" x14ac:dyDescent="0.25">
      <c r="A13" s="9"/>
      <c r="B13" s="9"/>
      <c r="C13" s="11">
        <f>IF(A13="","",COUNTIFS(Sessions!$B$2:$B$401,A13,Sessions!$D$2:$D$401,"Completed",Sessions!$J$2:$J$401,Settings!$D$2))</f>
      </c>
      <c r="D13" s="11">
        <f>IF(A13="","",COUNTIFS(Sessions!$B$2:$B$401,A13,Sessions!$D$2:$D$401,"No-show",Sessions!$J$2:$J$401,Settings!$D$2))</f>
      </c>
      <c r="E13" s="12">
        <f>IF(A13="","",SUMIFS(Sessions!$G$2:$G$401,Sessions!$B$2:$B$401,A13,Sessions!$J$2:$J$401,Settings!$D$2))</f>
      </c>
      <c r="F13" s="12">
        <f>IF(A13="","",SUMIFS(Sessions!$G$2:$G$401,Sessions!$B$2:$B$401,A13,Sessions!$H$2:$H$401,"No",Sessions!$J$2:$J$401,Settings!$D$2))</f>
      </c>
    </row>
    <row r="14" spans="1:6" x14ac:dyDescent="0.25">
      <c r="A14" s="9"/>
      <c r="B14" s="9"/>
      <c r="C14" s="11">
        <f>IF(A14="","",COUNTIFS(Sessions!$B$2:$B$401,A14,Sessions!$D$2:$D$401,"Completed",Sessions!$J$2:$J$401,Settings!$D$2))</f>
      </c>
      <c r="D14" s="11">
        <f>IF(A14="","",COUNTIFS(Sessions!$B$2:$B$401,A14,Sessions!$D$2:$D$401,"No-show",Sessions!$J$2:$J$401,Settings!$D$2))</f>
      </c>
      <c r="E14" s="12">
        <f>IF(A14="","",SUMIFS(Sessions!$G$2:$G$401,Sessions!$B$2:$B$401,A14,Sessions!$J$2:$J$401,Settings!$D$2))</f>
      </c>
      <c r="F14" s="12">
        <f>IF(A14="","",SUMIFS(Sessions!$G$2:$G$401,Sessions!$B$2:$B$401,A14,Sessions!$H$2:$H$401,"No",Sessions!$J$2:$J$401,Settings!$D$2))</f>
      </c>
    </row>
    <row r="15" spans="1:6" x14ac:dyDescent="0.25">
      <c r="A15" s="9"/>
      <c r="B15" s="9"/>
      <c r="C15" s="11">
        <f>IF(A15="","",COUNTIFS(Sessions!$B$2:$B$401,A15,Sessions!$D$2:$D$401,"Completed",Sessions!$J$2:$J$401,Settings!$D$2))</f>
      </c>
      <c r="D15" s="11">
        <f>IF(A15="","",COUNTIFS(Sessions!$B$2:$B$401,A15,Sessions!$D$2:$D$401,"No-show",Sessions!$J$2:$J$401,Settings!$D$2))</f>
      </c>
      <c r="E15" s="12">
        <f>IF(A15="","",SUMIFS(Sessions!$G$2:$G$401,Sessions!$B$2:$B$401,A15,Sessions!$J$2:$J$401,Settings!$D$2))</f>
      </c>
      <c r="F15" s="12">
        <f>IF(A15="","",SUMIFS(Sessions!$G$2:$G$401,Sessions!$B$2:$B$401,A15,Sessions!$H$2:$H$401,"No",Sessions!$J$2:$J$401,Settings!$D$2))</f>
      </c>
    </row>
    <row r="16" spans="1:6" x14ac:dyDescent="0.25">
      <c r="A16" s="9"/>
      <c r="B16" s="9"/>
      <c r="C16" s="11">
        <f>IF(A16="","",COUNTIFS(Sessions!$B$2:$B$401,A16,Sessions!$D$2:$D$401,"Completed",Sessions!$J$2:$J$401,Settings!$D$2))</f>
      </c>
      <c r="D16" s="11">
        <f>IF(A16="","",COUNTIFS(Sessions!$B$2:$B$401,A16,Sessions!$D$2:$D$401,"No-show",Sessions!$J$2:$J$401,Settings!$D$2))</f>
      </c>
      <c r="E16" s="12">
        <f>IF(A16="","",SUMIFS(Sessions!$G$2:$G$401,Sessions!$B$2:$B$401,A16,Sessions!$J$2:$J$401,Settings!$D$2))</f>
      </c>
      <c r="F16" s="12">
        <f>IF(A16="","",SUMIFS(Sessions!$G$2:$G$401,Sessions!$B$2:$B$401,A16,Sessions!$H$2:$H$401,"No",Sessions!$J$2:$J$401,Settings!$D$2))</f>
      </c>
    </row>
    <row r="17" spans="1:6" x14ac:dyDescent="0.25">
      <c r="A17" s="9"/>
      <c r="B17" s="9"/>
      <c r="C17" s="11">
        <f>IF(A17="","",COUNTIFS(Sessions!$B$2:$B$401,A17,Sessions!$D$2:$D$401,"Completed",Sessions!$J$2:$J$401,Settings!$D$2))</f>
      </c>
      <c r="D17" s="11">
        <f>IF(A17="","",COUNTIFS(Sessions!$B$2:$B$401,A17,Sessions!$D$2:$D$401,"No-show",Sessions!$J$2:$J$401,Settings!$D$2))</f>
      </c>
      <c r="E17" s="12">
        <f>IF(A17="","",SUMIFS(Sessions!$G$2:$G$401,Sessions!$B$2:$B$401,A17,Sessions!$J$2:$J$401,Settings!$D$2))</f>
      </c>
      <c r="F17" s="12">
        <f>IF(A17="","",SUMIFS(Sessions!$G$2:$G$401,Sessions!$B$2:$B$401,A17,Sessions!$H$2:$H$401,"No",Sessions!$J$2:$J$401,Settings!$D$2))</f>
      </c>
    </row>
    <row r="18" spans="1:6" x14ac:dyDescent="0.25">
      <c r="A18" s="9"/>
      <c r="B18" s="9"/>
      <c r="C18" s="11">
        <f>IF(A18="","",COUNTIFS(Sessions!$B$2:$B$401,A18,Sessions!$D$2:$D$401,"Completed",Sessions!$J$2:$J$401,Settings!$D$2))</f>
      </c>
      <c r="D18" s="11">
        <f>IF(A18="","",COUNTIFS(Sessions!$B$2:$B$401,A18,Sessions!$D$2:$D$401,"No-show",Sessions!$J$2:$J$401,Settings!$D$2))</f>
      </c>
      <c r="E18" s="12">
        <f>IF(A18="","",SUMIFS(Sessions!$G$2:$G$401,Sessions!$B$2:$B$401,A18,Sessions!$J$2:$J$401,Settings!$D$2))</f>
      </c>
      <c r="F18" s="12">
        <f>IF(A18="","",SUMIFS(Sessions!$G$2:$G$401,Sessions!$B$2:$B$401,A18,Sessions!$H$2:$H$401,"No",Sessions!$J$2:$J$401,Settings!$D$2))</f>
      </c>
    </row>
    <row r="19" spans="1:6" x14ac:dyDescent="0.25">
      <c r="A19" s="9"/>
      <c r="B19" s="9"/>
      <c r="C19" s="11">
        <f>IF(A19="","",COUNTIFS(Sessions!$B$2:$B$401,A19,Sessions!$D$2:$D$401,"Completed",Sessions!$J$2:$J$401,Settings!$D$2))</f>
      </c>
      <c r="D19" s="11">
        <f>IF(A19="","",COUNTIFS(Sessions!$B$2:$B$401,A19,Sessions!$D$2:$D$401,"No-show",Sessions!$J$2:$J$401,Settings!$D$2))</f>
      </c>
      <c r="E19" s="12">
        <f>IF(A19="","",SUMIFS(Sessions!$G$2:$G$401,Sessions!$B$2:$B$401,A19,Sessions!$J$2:$J$401,Settings!$D$2))</f>
      </c>
      <c r="F19" s="12">
        <f>IF(A19="","",SUMIFS(Sessions!$G$2:$G$401,Sessions!$B$2:$B$401,A19,Sessions!$H$2:$H$401,"No",Sessions!$J$2:$J$401,Settings!$D$2))</f>
      </c>
    </row>
    <row r="20" spans="1:6" x14ac:dyDescent="0.25">
      <c r="A20" s="9"/>
      <c r="B20" s="9"/>
      <c r="C20" s="11">
        <f>IF(A20="","",COUNTIFS(Sessions!$B$2:$B$401,A20,Sessions!$D$2:$D$401,"Completed",Sessions!$J$2:$J$401,Settings!$D$2))</f>
      </c>
      <c r="D20" s="11">
        <f>IF(A20="","",COUNTIFS(Sessions!$B$2:$B$401,A20,Sessions!$D$2:$D$401,"No-show",Sessions!$J$2:$J$401,Settings!$D$2))</f>
      </c>
      <c r="E20" s="12">
        <f>IF(A20="","",SUMIFS(Sessions!$G$2:$G$401,Sessions!$B$2:$B$401,A20,Sessions!$J$2:$J$401,Settings!$D$2))</f>
      </c>
      <c r="F20" s="12">
        <f>IF(A20="","",SUMIFS(Sessions!$G$2:$G$401,Sessions!$B$2:$B$401,A20,Sessions!$H$2:$H$401,"No",Sessions!$J$2:$J$401,Settings!$D$2))</f>
      </c>
    </row>
    <row r="21" spans="1:6" x14ac:dyDescent="0.25">
      <c r="A21" s="9"/>
      <c r="B21" s="9"/>
      <c r="C21" s="11">
        <f>IF(A21="","",COUNTIFS(Sessions!$B$2:$B$401,A21,Sessions!$D$2:$D$401,"Completed",Sessions!$J$2:$J$401,Settings!$D$2))</f>
      </c>
      <c r="D21" s="11">
        <f>IF(A21="","",COUNTIFS(Sessions!$B$2:$B$401,A21,Sessions!$D$2:$D$401,"No-show",Sessions!$J$2:$J$401,Settings!$D$2))</f>
      </c>
      <c r="E21" s="12">
        <f>IF(A21="","",SUMIFS(Sessions!$G$2:$G$401,Sessions!$B$2:$B$401,A21,Sessions!$J$2:$J$401,Settings!$D$2))</f>
      </c>
      <c r="F21" s="12">
        <f>IF(A21="","",SUMIFS(Sessions!$G$2:$G$401,Sessions!$B$2:$B$401,A21,Sessions!$H$2:$H$401,"No",Sessions!$J$2:$J$401,Settings!$D$2))</f>
      </c>
    </row>
    <row r="22" spans="1:6" x14ac:dyDescent="0.25">
      <c r="A22" s="9"/>
      <c r="B22" s="9"/>
      <c r="C22" s="11">
        <f>IF(A22="","",COUNTIFS(Sessions!$B$2:$B$401,A22,Sessions!$D$2:$D$401,"Completed",Sessions!$J$2:$J$401,Settings!$D$2))</f>
      </c>
      <c r="D22" s="11">
        <f>IF(A22="","",COUNTIFS(Sessions!$B$2:$B$401,A22,Sessions!$D$2:$D$401,"No-show",Sessions!$J$2:$J$401,Settings!$D$2))</f>
      </c>
      <c r="E22" s="12">
        <f>IF(A22="","",SUMIFS(Sessions!$G$2:$G$401,Sessions!$B$2:$B$401,A22,Sessions!$J$2:$J$401,Settings!$D$2))</f>
      </c>
      <c r="F22" s="12">
        <f>IF(A22="","",SUMIFS(Sessions!$G$2:$G$401,Sessions!$B$2:$B$401,A22,Sessions!$H$2:$H$401,"No",Sessions!$J$2:$J$401,Settings!$D$2))</f>
      </c>
    </row>
    <row r="23" spans="1:6" x14ac:dyDescent="0.25">
      <c r="A23" s="9"/>
      <c r="B23" s="9"/>
      <c r="C23" s="11">
        <f>IF(A23="","",COUNTIFS(Sessions!$B$2:$B$401,A23,Sessions!$D$2:$D$401,"Completed",Sessions!$J$2:$J$401,Settings!$D$2))</f>
      </c>
      <c r="D23" s="11">
        <f>IF(A23="","",COUNTIFS(Sessions!$B$2:$B$401,A23,Sessions!$D$2:$D$401,"No-show",Sessions!$J$2:$J$401,Settings!$D$2))</f>
      </c>
      <c r="E23" s="12">
        <f>IF(A23="","",SUMIFS(Sessions!$G$2:$G$401,Sessions!$B$2:$B$401,A23,Sessions!$J$2:$J$401,Settings!$D$2))</f>
      </c>
      <c r="F23" s="12">
        <f>IF(A23="","",SUMIFS(Sessions!$G$2:$G$401,Sessions!$B$2:$B$401,A23,Sessions!$H$2:$H$401,"No",Sessions!$J$2:$J$401,Settings!$D$2))</f>
      </c>
    </row>
    <row r="24" spans="1:6" x14ac:dyDescent="0.25">
      <c r="A24" s="9"/>
      <c r="B24" s="9"/>
      <c r="C24" s="11">
        <f>IF(A24="","",COUNTIFS(Sessions!$B$2:$B$401,A24,Sessions!$D$2:$D$401,"Completed",Sessions!$J$2:$J$401,Settings!$D$2))</f>
      </c>
      <c r="D24" s="11">
        <f>IF(A24="","",COUNTIFS(Sessions!$B$2:$B$401,A24,Sessions!$D$2:$D$401,"No-show",Sessions!$J$2:$J$401,Settings!$D$2))</f>
      </c>
      <c r="E24" s="12">
        <f>IF(A24="","",SUMIFS(Sessions!$G$2:$G$401,Sessions!$B$2:$B$401,A24,Sessions!$J$2:$J$401,Settings!$D$2))</f>
      </c>
      <c r="F24" s="12">
        <f>IF(A24="","",SUMIFS(Sessions!$G$2:$G$401,Sessions!$B$2:$B$401,A24,Sessions!$H$2:$H$401,"No",Sessions!$J$2:$J$401,Settings!$D$2))</f>
      </c>
    </row>
    <row r="25" spans="1:6" x14ac:dyDescent="0.25">
      <c r="A25" s="9"/>
      <c r="B25" s="9"/>
      <c r="C25" s="11">
        <f>IF(A25="","",COUNTIFS(Sessions!$B$2:$B$401,A25,Sessions!$D$2:$D$401,"Completed",Sessions!$J$2:$J$401,Settings!$D$2))</f>
      </c>
      <c r="D25" s="11">
        <f>IF(A25="","",COUNTIFS(Sessions!$B$2:$B$401,A25,Sessions!$D$2:$D$401,"No-show",Sessions!$J$2:$J$401,Settings!$D$2))</f>
      </c>
      <c r="E25" s="12">
        <f>IF(A25="","",SUMIFS(Sessions!$G$2:$G$401,Sessions!$B$2:$B$401,A25,Sessions!$J$2:$J$401,Settings!$D$2))</f>
      </c>
      <c r="F25" s="12">
        <f>IF(A25="","",SUMIFS(Sessions!$G$2:$G$401,Sessions!$B$2:$B$401,A25,Sessions!$H$2:$H$401,"No",Sessions!$J$2:$J$401,Settings!$D$2))</f>
      </c>
    </row>
    <row r="26" spans="1:6" x14ac:dyDescent="0.25">
      <c r="A26" s="9"/>
      <c r="B26" s="9"/>
      <c r="C26" s="11">
        <f>IF(A26="","",COUNTIFS(Sessions!$B$2:$B$401,A26,Sessions!$D$2:$D$401,"Completed",Sessions!$J$2:$J$401,Settings!$D$2))</f>
      </c>
      <c r="D26" s="11">
        <f>IF(A26="","",COUNTIFS(Sessions!$B$2:$B$401,A26,Sessions!$D$2:$D$401,"No-show",Sessions!$J$2:$J$401,Settings!$D$2))</f>
      </c>
      <c r="E26" s="12">
        <f>IF(A26="","",SUMIFS(Sessions!$G$2:$G$401,Sessions!$B$2:$B$401,A26,Sessions!$J$2:$J$401,Settings!$D$2))</f>
      </c>
      <c r="F26" s="12">
        <f>IF(A26="","",SUMIFS(Sessions!$G$2:$G$401,Sessions!$B$2:$B$401,A26,Sessions!$H$2:$H$401,"No",Sessions!$J$2:$J$401,Settings!$D$2))</f>
      </c>
    </row>
    <row r="27" spans="1:6" x14ac:dyDescent="0.25">
      <c r="A27" s="9"/>
      <c r="B27" s="9"/>
      <c r="C27" s="11">
        <f>IF(A27="","",COUNTIFS(Sessions!$B$2:$B$401,A27,Sessions!$D$2:$D$401,"Completed",Sessions!$J$2:$J$401,Settings!$D$2))</f>
      </c>
      <c r="D27" s="11">
        <f>IF(A27="","",COUNTIFS(Sessions!$B$2:$B$401,A27,Sessions!$D$2:$D$401,"No-show",Sessions!$J$2:$J$401,Settings!$D$2))</f>
      </c>
      <c r="E27" s="12">
        <f>IF(A27="","",SUMIFS(Sessions!$G$2:$G$401,Sessions!$B$2:$B$401,A27,Sessions!$J$2:$J$401,Settings!$D$2))</f>
      </c>
      <c r="F27" s="12">
        <f>IF(A27="","",SUMIFS(Sessions!$G$2:$G$401,Sessions!$B$2:$B$401,A27,Sessions!$H$2:$H$401,"No",Sessions!$J$2:$J$401,Settings!$D$2))</f>
      </c>
    </row>
    <row r="28" spans="1:6" x14ac:dyDescent="0.25">
      <c r="A28" s="9"/>
      <c r="B28" s="9"/>
      <c r="C28" s="11">
        <f>IF(A28="","",COUNTIFS(Sessions!$B$2:$B$401,A28,Sessions!$D$2:$D$401,"Completed",Sessions!$J$2:$J$401,Settings!$D$2))</f>
      </c>
      <c r="D28" s="11">
        <f>IF(A28="","",COUNTIFS(Sessions!$B$2:$B$401,A28,Sessions!$D$2:$D$401,"No-show",Sessions!$J$2:$J$401,Settings!$D$2))</f>
      </c>
      <c r="E28" s="12">
        <f>IF(A28="","",SUMIFS(Sessions!$G$2:$G$401,Sessions!$B$2:$B$401,A28,Sessions!$J$2:$J$401,Settings!$D$2))</f>
      </c>
      <c r="F28" s="12">
        <f>IF(A28="","",SUMIFS(Sessions!$G$2:$G$401,Sessions!$B$2:$B$401,A28,Sessions!$H$2:$H$401,"No",Sessions!$J$2:$J$401,Settings!$D$2))</f>
      </c>
    </row>
    <row r="29" spans="1:6" x14ac:dyDescent="0.25">
      <c r="A29" s="9"/>
      <c r="B29" s="9"/>
      <c r="C29" s="11">
        <f>IF(A29="","",COUNTIFS(Sessions!$B$2:$B$401,A29,Sessions!$D$2:$D$401,"Completed",Sessions!$J$2:$J$401,Settings!$D$2))</f>
      </c>
      <c r="D29" s="11">
        <f>IF(A29="","",COUNTIFS(Sessions!$B$2:$B$401,A29,Sessions!$D$2:$D$401,"No-show",Sessions!$J$2:$J$401,Settings!$D$2))</f>
      </c>
      <c r="E29" s="12">
        <f>IF(A29="","",SUMIFS(Sessions!$G$2:$G$401,Sessions!$B$2:$B$401,A29,Sessions!$J$2:$J$401,Settings!$D$2))</f>
      </c>
      <c r="F29" s="12">
        <f>IF(A29="","",SUMIFS(Sessions!$G$2:$G$401,Sessions!$B$2:$B$401,A29,Sessions!$H$2:$H$401,"No",Sessions!$J$2:$J$401,Settings!$D$2))</f>
      </c>
    </row>
    <row r="30" spans="1:6" x14ac:dyDescent="0.25">
      <c r="A30" s="9"/>
      <c r="B30" s="9"/>
      <c r="C30" s="11">
        <f>IF(A30="","",COUNTIFS(Sessions!$B$2:$B$401,A30,Sessions!$D$2:$D$401,"Completed",Sessions!$J$2:$J$401,Settings!$D$2))</f>
      </c>
      <c r="D30" s="11">
        <f>IF(A30="","",COUNTIFS(Sessions!$B$2:$B$401,A30,Sessions!$D$2:$D$401,"No-show",Sessions!$J$2:$J$401,Settings!$D$2))</f>
      </c>
      <c r="E30" s="12">
        <f>IF(A30="","",SUMIFS(Sessions!$G$2:$G$401,Sessions!$B$2:$B$401,A30,Sessions!$J$2:$J$401,Settings!$D$2))</f>
      </c>
      <c r="F30" s="12">
        <f>IF(A30="","",SUMIFS(Sessions!$G$2:$G$401,Sessions!$B$2:$B$401,A30,Sessions!$H$2:$H$401,"No",Sessions!$J$2:$J$401,Settings!$D$2))</f>
      </c>
    </row>
    <row r="31" spans="1:6" x14ac:dyDescent="0.25">
      <c r="A31" s="9"/>
      <c r="B31" s="9"/>
      <c r="C31" s="11">
        <f>IF(A31="","",COUNTIFS(Sessions!$B$2:$B$401,A31,Sessions!$D$2:$D$401,"Completed",Sessions!$J$2:$J$401,Settings!$D$2))</f>
      </c>
      <c r="D31" s="11">
        <f>IF(A31="","",COUNTIFS(Sessions!$B$2:$B$401,A31,Sessions!$D$2:$D$401,"No-show",Sessions!$J$2:$J$401,Settings!$D$2))</f>
      </c>
      <c r="E31" s="12">
        <f>IF(A31="","",SUMIFS(Sessions!$G$2:$G$401,Sessions!$B$2:$B$401,A31,Sessions!$J$2:$J$401,Settings!$D$2))</f>
      </c>
      <c r="F31" s="12">
        <f>IF(A31="","",SUMIFS(Sessions!$G$2:$G$401,Sessions!$B$2:$B$401,A31,Sessions!$H$2:$H$401,"No",Sessions!$J$2:$J$401,Settings!$D$2))</f>
      </c>
    </row>
    <row r="32" spans="1:6" x14ac:dyDescent="0.25">
      <c r="A32" s="9"/>
      <c r="B32" s="9"/>
      <c r="C32" s="11">
        <f>IF(A32="","",COUNTIFS(Sessions!$B$2:$B$401,A32,Sessions!$D$2:$D$401,"Completed",Sessions!$J$2:$J$401,Settings!$D$2))</f>
      </c>
      <c r="D32" s="11">
        <f>IF(A32="","",COUNTIFS(Sessions!$B$2:$B$401,A32,Sessions!$D$2:$D$401,"No-show",Sessions!$J$2:$J$401,Settings!$D$2))</f>
      </c>
      <c r="E32" s="12">
        <f>IF(A32="","",SUMIFS(Sessions!$G$2:$G$401,Sessions!$B$2:$B$401,A32,Sessions!$J$2:$J$401,Settings!$D$2))</f>
      </c>
      <c r="F32" s="12">
        <f>IF(A32="","",SUMIFS(Sessions!$G$2:$G$401,Sessions!$B$2:$B$401,A32,Sessions!$H$2:$H$401,"No",Sessions!$J$2:$J$401,Settings!$D$2))</f>
      </c>
    </row>
    <row r="33" spans="1:6" x14ac:dyDescent="0.25">
      <c r="A33" s="9"/>
      <c r="B33" s="9"/>
      <c r="C33" s="11">
        <f>IF(A33="","",COUNTIFS(Sessions!$B$2:$B$401,A33,Sessions!$D$2:$D$401,"Completed",Sessions!$J$2:$J$401,Settings!$D$2))</f>
      </c>
      <c r="D33" s="11">
        <f>IF(A33="","",COUNTIFS(Sessions!$B$2:$B$401,A33,Sessions!$D$2:$D$401,"No-show",Sessions!$J$2:$J$401,Settings!$D$2))</f>
      </c>
      <c r="E33" s="12">
        <f>IF(A33="","",SUMIFS(Sessions!$G$2:$G$401,Sessions!$B$2:$B$401,A33,Sessions!$J$2:$J$401,Settings!$D$2))</f>
      </c>
      <c r="F33" s="12">
        <f>IF(A33="","",SUMIFS(Sessions!$G$2:$G$401,Sessions!$B$2:$B$401,A33,Sessions!$H$2:$H$401,"No",Sessions!$J$2:$J$401,Settings!$D$2))</f>
      </c>
    </row>
    <row r="34" spans="1:6" x14ac:dyDescent="0.25">
      <c r="A34" s="9"/>
      <c r="B34" s="9"/>
      <c r="C34" s="11">
        <f>IF(A34="","",COUNTIFS(Sessions!$B$2:$B$401,A34,Sessions!$D$2:$D$401,"Completed",Sessions!$J$2:$J$401,Settings!$D$2))</f>
      </c>
      <c r="D34" s="11">
        <f>IF(A34="","",COUNTIFS(Sessions!$B$2:$B$401,A34,Sessions!$D$2:$D$401,"No-show",Sessions!$J$2:$J$401,Settings!$D$2))</f>
      </c>
      <c r="E34" s="12">
        <f>IF(A34="","",SUMIFS(Sessions!$G$2:$G$401,Sessions!$B$2:$B$401,A34,Sessions!$J$2:$J$401,Settings!$D$2))</f>
      </c>
      <c r="F34" s="12">
        <f>IF(A34="","",SUMIFS(Sessions!$G$2:$G$401,Sessions!$B$2:$B$401,A34,Sessions!$H$2:$H$401,"No",Sessions!$J$2:$J$401,Settings!$D$2))</f>
      </c>
    </row>
    <row r="35" spans="1:6" x14ac:dyDescent="0.25">
      <c r="A35" s="9"/>
      <c r="B35" s="9"/>
      <c r="C35" s="11">
        <f>IF(A35="","",COUNTIFS(Sessions!$B$2:$B$401,A35,Sessions!$D$2:$D$401,"Completed",Sessions!$J$2:$J$401,Settings!$D$2))</f>
      </c>
      <c r="D35" s="11">
        <f>IF(A35="","",COUNTIFS(Sessions!$B$2:$B$401,A35,Sessions!$D$2:$D$401,"No-show",Sessions!$J$2:$J$401,Settings!$D$2))</f>
      </c>
      <c r="E35" s="12">
        <f>IF(A35="","",SUMIFS(Sessions!$G$2:$G$401,Sessions!$B$2:$B$401,A35,Sessions!$J$2:$J$401,Settings!$D$2))</f>
      </c>
      <c r="F35" s="12">
        <f>IF(A35="","",SUMIFS(Sessions!$G$2:$G$401,Sessions!$B$2:$B$401,A35,Sessions!$H$2:$H$401,"No",Sessions!$J$2:$J$401,Settings!$D$2))</f>
      </c>
    </row>
    <row r="36" spans="1:6" x14ac:dyDescent="0.25">
      <c r="A36" s="9"/>
      <c r="B36" s="9"/>
      <c r="C36" s="11">
        <f>IF(A36="","",COUNTIFS(Sessions!$B$2:$B$401,A36,Sessions!$D$2:$D$401,"Completed",Sessions!$J$2:$J$401,Settings!$D$2))</f>
      </c>
      <c r="D36" s="11">
        <f>IF(A36="","",COUNTIFS(Sessions!$B$2:$B$401,A36,Sessions!$D$2:$D$401,"No-show",Sessions!$J$2:$J$401,Settings!$D$2))</f>
      </c>
      <c r="E36" s="12">
        <f>IF(A36="","",SUMIFS(Sessions!$G$2:$G$401,Sessions!$B$2:$B$401,A36,Sessions!$J$2:$J$401,Settings!$D$2))</f>
      </c>
      <c r="F36" s="12">
        <f>IF(A36="","",SUMIFS(Sessions!$G$2:$G$401,Sessions!$B$2:$B$401,A36,Sessions!$H$2:$H$401,"No",Sessions!$J$2:$J$401,Settings!$D$2))</f>
      </c>
    </row>
    <row r="37" spans="1:6" x14ac:dyDescent="0.25">
      <c r="A37" s="9"/>
      <c r="B37" s="9"/>
      <c r="C37" s="11">
        <f>IF(A37="","",COUNTIFS(Sessions!$B$2:$B$401,A37,Sessions!$D$2:$D$401,"Completed",Sessions!$J$2:$J$401,Settings!$D$2))</f>
      </c>
      <c r="D37" s="11">
        <f>IF(A37="","",COUNTIFS(Sessions!$B$2:$B$401,A37,Sessions!$D$2:$D$401,"No-show",Sessions!$J$2:$J$401,Settings!$D$2))</f>
      </c>
      <c r="E37" s="12">
        <f>IF(A37="","",SUMIFS(Sessions!$G$2:$G$401,Sessions!$B$2:$B$401,A37,Sessions!$J$2:$J$401,Settings!$D$2))</f>
      </c>
      <c r="F37" s="12">
        <f>IF(A37="","",SUMIFS(Sessions!$G$2:$G$401,Sessions!$B$2:$B$401,A37,Sessions!$H$2:$H$401,"No",Sessions!$J$2:$J$401,Settings!$D$2))</f>
      </c>
    </row>
    <row r="38" spans="1:6" x14ac:dyDescent="0.25">
      <c r="A38" s="9"/>
      <c r="B38" s="9"/>
      <c r="C38" s="11">
        <f>IF(A38="","",COUNTIFS(Sessions!$B$2:$B$401,A38,Sessions!$D$2:$D$401,"Completed",Sessions!$J$2:$J$401,Settings!$D$2))</f>
      </c>
      <c r="D38" s="11">
        <f>IF(A38="","",COUNTIFS(Sessions!$B$2:$B$401,A38,Sessions!$D$2:$D$401,"No-show",Sessions!$J$2:$J$401,Settings!$D$2))</f>
      </c>
      <c r="E38" s="12">
        <f>IF(A38="","",SUMIFS(Sessions!$G$2:$G$401,Sessions!$B$2:$B$401,A38,Sessions!$J$2:$J$401,Settings!$D$2))</f>
      </c>
      <c r="F38" s="12">
        <f>IF(A38="","",SUMIFS(Sessions!$G$2:$G$401,Sessions!$B$2:$B$401,A38,Sessions!$H$2:$H$401,"No",Sessions!$J$2:$J$401,Settings!$D$2))</f>
      </c>
    </row>
    <row r="39" spans="1:6" x14ac:dyDescent="0.25">
      <c r="A39" s="9"/>
      <c r="B39" s="9"/>
      <c r="C39" s="11">
        <f>IF(A39="","",COUNTIFS(Sessions!$B$2:$B$401,A39,Sessions!$D$2:$D$401,"Completed",Sessions!$J$2:$J$401,Settings!$D$2))</f>
      </c>
      <c r="D39" s="11">
        <f>IF(A39="","",COUNTIFS(Sessions!$B$2:$B$401,A39,Sessions!$D$2:$D$401,"No-show",Sessions!$J$2:$J$401,Settings!$D$2))</f>
      </c>
      <c r="E39" s="12">
        <f>IF(A39="","",SUMIFS(Sessions!$G$2:$G$401,Sessions!$B$2:$B$401,A39,Sessions!$J$2:$J$401,Settings!$D$2))</f>
      </c>
      <c r="F39" s="12">
        <f>IF(A39="","",SUMIFS(Sessions!$G$2:$G$401,Sessions!$B$2:$B$401,A39,Sessions!$H$2:$H$401,"No",Sessions!$J$2:$J$401,Settings!$D$2))</f>
      </c>
    </row>
    <row r="40" spans="1:6" x14ac:dyDescent="0.25">
      <c r="A40" s="9"/>
      <c r="B40" s="9"/>
      <c r="C40" s="11">
        <f>IF(A40="","",COUNTIFS(Sessions!$B$2:$B$401,A40,Sessions!$D$2:$D$401,"Completed",Sessions!$J$2:$J$401,Settings!$D$2))</f>
      </c>
      <c r="D40" s="11">
        <f>IF(A40="","",COUNTIFS(Sessions!$B$2:$B$401,A40,Sessions!$D$2:$D$401,"No-show",Sessions!$J$2:$J$401,Settings!$D$2))</f>
      </c>
      <c r="E40" s="12">
        <f>IF(A40="","",SUMIFS(Sessions!$G$2:$G$401,Sessions!$B$2:$B$401,A40,Sessions!$J$2:$J$401,Settings!$D$2))</f>
      </c>
      <c r="F40" s="12">
        <f>IF(A40="","",SUMIFS(Sessions!$G$2:$G$401,Sessions!$B$2:$B$401,A40,Sessions!$H$2:$H$401,"No",Sessions!$J$2:$J$401,Settings!$D$2))</f>
      </c>
    </row>
    <row r="41" spans="1:6" x14ac:dyDescent="0.25">
      <c r="A41" s="9"/>
      <c r="B41" s="9"/>
      <c r="C41" s="11">
        <f>IF(A41="","",COUNTIFS(Sessions!$B$2:$B$401,A41,Sessions!$D$2:$D$401,"Completed",Sessions!$J$2:$J$401,Settings!$D$2))</f>
      </c>
      <c r="D41" s="11">
        <f>IF(A41="","",COUNTIFS(Sessions!$B$2:$B$401,A41,Sessions!$D$2:$D$401,"No-show",Sessions!$J$2:$J$401,Settings!$D$2))</f>
      </c>
      <c r="E41" s="12">
        <f>IF(A41="","",SUMIFS(Sessions!$G$2:$G$401,Sessions!$B$2:$B$401,A41,Sessions!$J$2:$J$401,Settings!$D$2))</f>
      </c>
      <c r="F41" s="12">
        <f>IF(A41="","",SUMIFS(Sessions!$G$2:$G$401,Sessions!$B$2:$B$401,A41,Sessions!$H$2:$H$401,"No",Sessions!$J$2:$J$401,Settings!$D$2))</f>
      </c>
    </row>
    <row r="42" spans="1:6" x14ac:dyDescent="0.25">
      <c r="A42" s="9"/>
      <c r="B42" s="9"/>
      <c r="C42" s="11">
        <f>IF(A42="","",COUNTIFS(Sessions!$B$2:$B$401,A42,Sessions!$D$2:$D$401,"Completed",Sessions!$J$2:$J$401,Settings!$D$2))</f>
      </c>
      <c r="D42" s="11">
        <f>IF(A42="","",COUNTIFS(Sessions!$B$2:$B$401,A42,Sessions!$D$2:$D$401,"No-show",Sessions!$J$2:$J$401,Settings!$D$2))</f>
      </c>
      <c r="E42" s="12">
        <f>IF(A42="","",SUMIFS(Sessions!$G$2:$G$401,Sessions!$B$2:$B$401,A42,Sessions!$J$2:$J$401,Settings!$D$2))</f>
      </c>
      <c r="F42" s="12">
        <f>IF(A42="","",SUMIFS(Sessions!$G$2:$G$401,Sessions!$B$2:$B$401,A42,Sessions!$H$2:$H$401,"No",Sessions!$J$2:$J$401,Settings!$D$2))</f>
      </c>
    </row>
    <row r="43" spans="1:6" x14ac:dyDescent="0.25">
      <c r="A43" s="9"/>
      <c r="B43" s="9"/>
      <c r="C43" s="11">
        <f>IF(A43="","",COUNTIFS(Sessions!$B$2:$B$401,A43,Sessions!$D$2:$D$401,"Completed",Sessions!$J$2:$J$401,Settings!$D$2))</f>
      </c>
      <c r="D43" s="11">
        <f>IF(A43="","",COUNTIFS(Sessions!$B$2:$B$401,A43,Sessions!$D$2:$D$401,"No-show",Sessions!$J$2:$J$401,Settings!$D$2))</f>
      </c>
      <c r="E43" s="12">
        <f>IF(A43="","",SUMIFS(Sessions!$G$2:$G$401,Sessions!$B$2:$B$401,A43,Sessions!$J$2:$J$401,Settings!$D$2))</f>
      </c>
      <c r="F43" s="12">
        <f>IF(A43="","",SUMIFS(Sessions!$G$2:$G$401,Sessions!$B$2:$B$401,A43,Sessions!$H$2:$H$401,"No",Sessions!$J$2:$J$401,Settings!$D$2))</f>
      </c>
    </row>
    <row r="44" spans="1:6" x14ac:dyDescent="0.25">
      <c r="A44" s="9"/>
      <c r="B44" s="9"/>
      <c r="C44" s="11">
        <f>IF(A44="","",COUNTIFS(Sessions!$B$2:$B$401,A44,Sessions!$D$2:$D$401,"Completed",Sessions!$J$2:$J$401,Settings!$D$2))</f>
      </c>
      <c r="D44" s="11">
        <f>IF(A44="","",COUNTIFS(Sessions!$B$2:$B$401,A44,Sessions!$D$2:$D$401,"No-show",Sessions!$J$2:$J$401,Settings!$D$2))</f>
      </c>
      <c r="E44" s="12">
        <f>IF(A44="","",SUMIFS(Sessions!$G$2:$G$401,Sessions!$B$2:$B$401,A44,Sessions!$J$2:$J$401,Settings!$D$2))</f>
      </c>
      <c r="F44" s="12">
        <f>IF(A44="","",SUMIFS(Sessions!$G$2:$G$401,Sessions!$B$2:$B$401,A44,Sessions!$H$2:$H$401,"No",Sessions!$J$2:$J$401,Settings!$D$2))</f>
      </c>
    </row>
    <row r="45" spans="1:6" x14ac:dyDescent="0.25">
      <c r="A45" s="9"/>
      <c r="B45" s="9"/>
      <c r="C45" s="11">
        <f>IF(A45="","",COUNTIFS(Sessions!$B$2:$B$401,A45,Sessions!$D$2:$D$401,"Completed",Sessions!$J$2:$J$401,Settings!$D$2))</f>
      </c>
      <c r="D45" s="11">
        <f>IF(A45="","",COUNTIFS(Sessions!$B$2:$B$401,A45,Sessions!$D$2:$D$401,"No-show",Sessions!$J$2:$J$401,Settings!$D$2))</f>
      </c>
      <c r="E45" s="12">
        <f>IF(A45="","",SUMIFS(Sessions!$G$2:$G$401,Sessions!$B$2:$B$401,A45,Sessions!$J$2:$J$401,Settings!$D$2))</f>
      </c>
      <c r="F45" s="12">
        <f>IF(A45="","",SUMIFS(Sessions!$G$2:$G$401,Sessions!$B$2:$B$401,A45,Sessions!$H$2:$H$401,"No",Sessions!$J$2:$J$401,Settings!$D$2))</f>
      </c>
    </row>
    <row r="46" spans="1:6" x14ac:dyDescent="0.25">
      <c r="A46" s="9"/>
      <c r="B46" s="9"/>
      <c r="C46" s="11">
        <f>IF(A46="","",COUNTIFS(Sessions!$B$2:$B$401,A46,Sessions!$D$2:$D$401,"Completed",Sessions!$J$2:$J$401,Settings!$D$2))</f>
      </c>
      <c r="D46" s="11">
        <f>IF(A46="","",COUNTIFS(Sessions!$B$2:$B$401,A46,Sessions!$D$2:$D$401,"No-show",Sessions!$J$2:$J$401,Settings!$D$2))</f>
      </c>
      <c r="E46" s="12">
        <f>IF(A46="","",SUMIFS(Sessions!$G$2:$G$401,Sessions!$B$2:$B$401,A46,Sessions!$J$2:$J$401,Settings!$D$2))</f>
      </c>
      <c r="F46" s="12">
        <f>IF(A46="","",SUMIFS(Sessions!$G$2:$G$401,Sessions!$B$2:$B$401,A46,Sessions!$H$2:$H$401,"No",Sessions!$J$2:$J$401,Settings!$D$2))</f>
      </c>
    </row>
    <row r="47" spans="1:6" x14ac:dyDescent="0.25">
      <c r="A47" s="9"/>
      <c r="B47" s="9"/>
      <c r="C47" s="11">
        <f>IF(A47="","",COUNTIFS(Sessions!$B$2:$B$401,A47,Sessions!$D$2:$D$401,"Completed",Sessions!$J$2:$J$401,Settings!$D$2))</f>
      </c>
      <c r="D47" s="11">
        <f>IF(A47="","",COUNTIFS(Sessions!$B$2:$B$401,A47,Sessions!$D$2:$D$401,"No-show",Sessions!$J$2:$J$401,Settings!$D$2))</f>
      </c>
      <c r="E47" s="12">
        <f>IF(A47="","",SUMIFS(Sessions!$G$2:$G$401,Sessions!$B$2:$B$401,A47,Sessions!$J$2:$J$401,Settings!$D$2))</f>
      </c>
      <c r="F47" s="12">
        <f>IF(A47="","",SUMIFS(Sessions!$G$2:$G$401,Sessions!$B$2:$B$401,A47,Sessions!$H$2:$H$401,"No",Sessions!$J$2:$J$401,Settings!$D$2))</f>
      </c>
    </row>
    <row r="48" spans="1:6" x14ac:dyDescent="0.25">
      <c r="A48" s="9"/>
      <c r="B48" s="9"/>
      <c r="C48" s="11">
        <f>IF(A48="","",COUNTIFS(Sessions!$B$2:$B$401,A48,Sessions!$D$2:$D$401,"Completed",Sessions!$J$2:$J$401,Settings!$D$2))</f>
      </c>
      <c r="D48" s="11">
        <f>IF(A48="","",COUNTIFS(Sessions!$B$2:$B$401,A48,Sessions!$D$2:$D$401,"No-show",Sessions!$J$2:$J$401,Settings!$D$2))</f>
      </c>
      <c r="E48" s="12">
        <f>IF(A48="","",SUMIFS(Sessions!$G$2:$G$401,Sessions!$B$2:$B$401,A48,Sessions!$J$2:$J$401,Settings!$D$2))</f>
      </c>
      <c r="F48" s="12">
        <f>IF(A48="","",SUMIFS(Sessions!$G$2:$G$401,Sessions!$B$2:$B$401,A48,Sessions!$H$2:$H$401,"No",Sessions!$J$2:$J$401,Settings!$D$2))</f>
      </c>
    </row>
    <row r="49" spans="1:6" x14ac:dyDescent="0.25">
      <c r="A49" s="9"/>
      <c r="B49" s="9"/>
      <c r="C49" s="11">
        <f>IF(A49="","",COUNTIFS(Sessions!$B$2:$B$401,A49,Sessions!$D$2:$D$401,"Completed",Sessions!$J$2:$J$401,Settings!$D$2))</f>
      </c>
      <c r="D49" s="11">
        <f>IF(A49="","",COUNTIFS(Sessions!$B$2:$B$401,A49,Sessions!$D$2:$D$401,"No-show",Sessions!$J$2:$J$401,Settings!$D$2))</f>
      </c>
      <c r="E49" s="12">
        <f>IF(A49="","",SUMIFS(Sessions!$G$2:$G$401,Sessions!$B$2:$B$401,A49,Sessions!$J$2:$J$401,Settings!$D$2))</f>
      </c>
      <c r="F49" s="12">
        <f>IF(A49="","",SUMIFS(Sessions!$G$2:$G$401,Sessions!$B$2:$B$401,A49,Sessions!$H$2:$H$401,"No",Sessions!$J$2:$J$401,Settings!$D$2))</f>
      </c>
    </row>
    <row r="50" spans="1:6" x14ac:dyDescent="0.25">
      <c r="A50" s="9"/>
      <c r="B50" s="9"/>
      <c r="C50" s="11">
        <f>IF(A50="","",COUNTIFS(Sessions!$B$2:$B$401,A50,Sessions!$D$2:$D$401,"Completed",Sessions!$J$2:$J$401,Settings!$D$2))</f>
      </c>
      <c r="D50" s="11">
        <f>IF(A50="","",COUNTIFS(Sessions!$B$2:$B$401,A50,Sessions!$D$2:$D$401,"No-show",Sessions!$J$2:$J$401,Settings!$D$2))</f>
      </c>
      <c r="E50" s="12">
        <f>IF(A50="","",SUMIFS(Sessions!$G$2:$G$401,Sessions!$B$2:$B$401,A50,Sessions!$J$2:$J$401,Settings!$D$2))</f>
      </c>
      <c r="F50" s="12">
        <f>IF(A50="","",SUMIFS(Sessions!$G$2:$G$401,Sessions!$B$2:$B$401,A50,Sessions!$H$2:$H$401,"No",Sessions!$J$2:$J$401,Settings!$D$2))</f>
      </c>
    </row>
    <row r="51" spans="1:6" x14ac:dyDescent="0.25">
      <c r="A51" s="9"/>
      <c r="B51" s="9"/>
      <c r="C51" s="11">
        <f>IF(A51="","",COUNTIFS(Sessions!$B$2:$B$401,A51,Sessions!$D$2:$D$401,"Completed",Sessions!$J$2:$J$401,Settings!$D$2))</f>
      </c>
      <c r="D51" s="11">
        <f>IF(A51="","",COUNTIFS(Sessions!$B$2:$B$401,A51,Sessions!$D$2:$D$401,"No-show",Sessions!$J$2:$J$401,Settings!$D$2))</f>
      </c>
      <c r="E51" s="12">
        <f>IF(A51="","",SUMIFS(Sessions!$G$2:$G$401,Sessions!$B$2:$B$401,A51,Sessions!$J$2:$J$401,Settings!$D$2))</f>
      </c>
      <c r="F51" s="12">
        <f>IF(A51="","",SUMIFS(Sessions!$G$2:$G$401,Sessions!$B$2:$B$401,A51,Sessions!$H$2:$H$401,"No",Sessions!$J$2:$J$401,Settings!$D$2))</f>
      </c>
    </row>
    <row r="52" spans="1:6" x14ac:dyDescent="0.25">
      <c r="A52" s="9"/>
      <c r="B52" s="9"/>
      <c r="C52" s="11">
        <f>IF(A52="","",COUNTIFS(Sessions!$B$2:$B$401,A52,Sessions!$D$2:$D$401,"Completed",Sessions!$J$2:$J$401,Settings!$D$2))</f>
      </c>
      <c r="D52" s="11">
        <f>IF(A52="","",COUNTIFS(Sessions!$B$2:$B$401,A52,Sessions!$D$2:$D$401,"No-show",Sessions!$J$2:$J$401,Settings!$D$2))</f>
      </c>
      <c r="E52" s="12">
        <f>IF(A52="","",SUMIFS(Sessions!$G$2:$G$401,Sessions!$B$2:$B$401,A52,Sessions!$J$2:$J$401,Settings!$D$2))</f>
      </c>
      <c r="F52" s="12">
        <f>IF(A52="","",SUMIFS(Sessions!$G$2:$G$401,Sessions!$B$2:$B$401,A52,Sessions!$H$2:$H$401,"No",Sessions!$J$2:$J$401,Settings!$D$2))</f>
      </c>
    </row>
    <row r="53" spans="1:6" x14ac:dyDescent="0.25">
      <c r="A53" s="9"/>
      <c r="B53" s="9"/>
      <c r="C53" s="11">
        <f>IF(A53="","",COUNTIFS(Sessions!$B$2:$B$401,A53,Sessions!$D$2:$D$401,"Completed",Sessions!$J$2:$J$401,Settings!$D$2))</f>
      </c>
      <c r="D53" s="11">
        <f>IF(A53="","",COUNTIFS(Sessions!$B$2:$B$401,A53,Sessions!$D$2:$D$401,"No-show",Sessions!$J$2:$J$401,Settings!$D$2))</f>
      </c>
      <c r="E53" s="12">
        <f>IF(A53="","",SUMIFS(Sessions!$G$2:$G$401,Sessions!$B$2:$B$401,A53,Sessions!$J$2:$J$401,Settings!$D$2))</f>
      </c>
      <c r="F53" s="12">
        <f>IF(A53="","",SUMIFS(Sessions!$G$2:$G$401,Sessions!$B$2:$B$401,A53,Sessions!$H$2:$H$401,"No",Sessions!$J$2:$J$401,Settings!$D$2))</f>
      </c>
    </row>
    <row r="54" spans="1:6" x14ac:dyDescent="0.25">
      <c r="A54" s="9"/>
      <c r="B54" s="9"/>
      <c r="C54" s="11">
        <f>IF(A54="","",COUNTIFS(Sessions!$B$2:$B$401,A54,Sessions!$D$2:$D$401,"Completed",Sessions!$J$2:$J$401,Settings!$D$2))</f>
      </c>
      <c r="D54" s="11">
        <f>IF(A54="","",COUNTIFS(Sessions!$B$2:$B$401,A54,Sessions!$D$2:$D$401,"No-show",Sessions!$J$2:$J$401,Settings!$D$2))</f>
      </c>
      <c r="E54" s="12">
        <f>IF(A54="","",SUMIFS(Sessions!$G$2:$G$401,Sessions!$B$2:$B$401,A54,Sessions!$J$2:$J$401,Settings!$D$2))</f>
      </c>
      <c r="F54" s="12">
        <f>IF(A54="","",SUMIFS(Sessions!$G$2:$G$401,Sessions!$B$2:$B$401,A54,Sessions!$H$2:$H$401,"No",Sessions!$J$2:$J$401,Settings!$D$2))</f>
      </c>
    </row>
    <row r="55" spans="1:6" x14ac:dyDescent="0.25">
      <c r="A55" s="9"/>
      <c r="B55" s="9"/>
      <c r="C55" s="11">
        <f>IF(A55="","",COUNTIFS(Sessions!$B$2:$B$401,A55,Sessions!$D$2:$D$401,"Completed",Sessions!$J$2:$J$401,Settings!$D$2))</f>
      </c>
      <c r="D55" s="11">
        <f>IF(A55="","",COUNTIFS(Sessions!$B$2:$B$401,A55,Sessions!$D$2:$D$401,"No-show",Sessions!$J$2:$J$401,Settings!$D$2))</f>
      </c>
      <c r="E55" s="12">
        <f>IF(A55="","",SUMIFS(Sessions!$G$2:$G$401,Sessions!$B$2:$B$401,A55,Sessions!$J$2:$J$401,Settings!$D$2))</f>
      </c>
      <c r="F55" s="12">
        <f>IF(A55="","",SUMIFS(Sessions!$G$2:$G$401,Sessions!$B$2:$B$401,A55,Sessions!$H$2:$H$401,"No",Sessions!$J$2:$J$401,Settings!$D$2))</f>
      </c>
    </row>
    <row r="56" spans="1:6" x14ac:dyDescent="0.25">
      <c r="A56" s="9"/>
      <c r="B56" s="9"/>
      <c r="C56" s="11">
        <f>IF(A56="","",COUNTIFS(Sessions!$B$2:$B$401,A56,Sessions!$D$2:$D$401,"Completed",Sessions!$J$2:$J$401,Settings!$D$2))</f>
      </c>
      <c r="D56" s="11">
        <f>IF(A56="","",COUNTIFS(Sessions!$B$2:$B$401,A56,Sessions!$D$2:$D$401,"No-show",Sessions!$J$2:$J$401,Settings!$D$2))</f>
      </c>
      <c r="E56" s="12">
        <f>IF(A56="","",SUMIFS(Sessions!$G$2:$G$401,Sessions!$B$2:$B$401,A56,Sessions!$J$2:$J$401,Settings!$D$2))</f>
      </c>
      <c r="F56" s="12">
        <f>IF(A56="","",SUMIFS(Sessions!$G$2:$G$401,Sessions!$B$2:$B$401,A56,Sessions!$H$2:$H$401,"No",Sessions!$J$2:$J$401,Settings!$D$2))</f>
      </c>
    </row>
    <row r="57" spans="1:6" x14ac:dyDescent="0.25">
      <c r="A57" s="9"/>
      <c r="B57" s="9"/>
      <c r="C57" s="11">
        <f>IF(A57="","",COUNTIFS(Sessions!$B$2:$B$401,A57,Sessions!$D$2:$D$401,"Completed",Sessions!$J$2:$J$401,Settings!$D$2))</f>
      </c>
      <c r="D57" s="11">
        <f>IF(A57="","",COUNTIFS(Sessions!$B$2:$B$401,A57,Sessions!$D$2:$D$401,"No-show",Sessions!$J$2:$J$401,Settings!$D$2))</f>
      </c>
      <c r="E57" s="12">
        <f>IF(A57="","",SUMIFS(Sessions!$G$2:$G$401,Sessions!$B$2:$B$401,A57,Sessions!$J$2:$J$401,Settings!$D$2))</f>
      </c>
      <c r="F57" s="12">
        <f>IF(A57="","",SUMIFS(Sessions!$G$2:$G$401,Sessions!$B$2:$B$401,A57,Sessions!$H$2:$H$401,"No",Sessions!$J$2:$J$401,Settings!$D$2))</f>
      </c>
    </row>
    <row r="58" spans="1:6" x14ac:dyDescent="0.25">
      <c r="A58" s="9"/>
      <c r="B58" s="9"/>
      <c r="C58" s="11">
        <f>IF(A58="","",COUNTIFS(Sessions!$B$2:$B$401,A58,Sessions!$D$2:$D$401,"Completed",Sessions!$J$2:$J$401,Settings!$D$2))</f>
      </c>
      <c r="D58" s="11">
        <f>IF(A58="","",COUNTIFS(Sessions!$B$2:$B$401,A58,Sessions!$D$2:$D$401,"No-show",Sessions!$J$2:$J$401,Settings!$D$2))</f>
      </c>
      <c r="E58" s="12">
        <f>IF(A58="","",SUMIFS(Sessions!$G$2:$G$401,Sessions!$B$2:$B$401,A58,Sessions!$J$2:$J$401,Settings!$D$2))</f>
      </c>
      <c r="F58" s="12">
        <f>IF(A58="","",SUMIFS(Sessions!$G$2:$G$401,Sessions!$B$2:$B$401,A58,Sessions!$H$2:$H$401,"No",Sessions!$J$2:$J$401,Settings!$D$2))</f>
      </c>
    </row>
    <row r="59" spans="1:6" x14ac:dyDescent="0.25">
      <c r="A59" s="9"/>
      <c r="B59" s="9"/>
      <c r="C59" s="11">
        <f>IF(A59="","",COUNTIFS(Sessions!$B$2:$B$401,A59,Sessions!$D$2:$D$401,"Completed",Sessions!$J$2:$J$401,Settings!$D$2))</f>
      </c>
      <c r="D59" s="11">
        <f>IF(A59="","",COUNTIFS(Sessions!$B$2:$B$401,A59,Sessions!$D$2:$D$401,"No-show",Sessions!$J$2:$J$401,Settings!$D$2))</f>
      </c>
      <c r="E59" s="12">
        <f>IF(A59="","",SUMIFS(Sessions!$G$2:$G$401,Sessions!$B$2:$B$401,A59,Sessions!$J$2:$J$401,Settings!$D$2))</f>
      </c>
      <c r="F59" s="12">
        <f>IF(A59="","",SUMIFS(Sessions!$G$2:$G$401,Sessions!$B$2:$B$401,A59,Sessions!$H$2:$H$401,"No",Sessions!$J$2:$J$401,Settings!$D$2))</f>
      </c>
    </row>
    <row r="60" spans="1:6" x14ac:dyDescent="0.25">
      <c r="A60" s="9"/>
      <c r="B60" s="9"/>
      <c r="C60" s="11">
        <f>IF(A60="","",COUNTIFS(Sessions!$B$2:$B$401,A60,Sessions!$D$2:$D$401,"Completed",Sessions!$J$2:$J$401,Settings!$D$2))</f>
      </c>
      <c r="D60" s="11">
        <f>IF(A60="","",COUNTIFS(Sessions!$B$2:$B$401,A60,Sessions!$D$2:$D$401,"No-show",Sessions!$J$2:$J$401,Settings!$D$2))</f>
      </c>
      <c r="E60" s="12">
        <f>IF(A60="","",SUMIFS(Sessions!$G$2:$G$401,Sessions!$B$2:$B$401,A60,Sessions!$J$2:$J$401,Settings!$D$2))</f>
      </c>
      <c r="F60" s="12">
        <f>IF(A60="","",SUMIFS(Sessions!$G$2:$G$401,Sessions!$B$2:$B$401,A60,Sessions!$H$2:$H$401,"No",Sessions!$J$2:$J$401,Settings!$D$2))</f>
      </c>
    </row>
    <row r="61" spans="1:6" x14ac:dyDescent="0.25">
      <c r="A61" s="9"/>
      <c r="B61" s="9"/>
      <c r="C61" s="11">
        <f>IF(A61="","",COUNTIFS(Sessions!$B$2:$B$401,A61,Sessions!$D$2:$D$401,"Completed",Sessions!$J$2:$J$401,Settings!$D$2))</f>
      </c>
      <c r="D61" s="11">
        <f>IF(A61="","",COUNTIFS(Sessions!$B$2:$B$401,A61,Sessions!$D$2:$D$401,"No-show",Sessions!$J$2:$J$401,Settings!$D$2))</f>
      </c>
      <c r="E61" s="12">
        <f>IF(A61="","",SUMIFS(Sessions!$G$2:$G$401,Sessions!$B$2:$B$401,A61,Sessions!$J$2:$J$401,Settings!$D$2))</f>
      </c>
      <c r="F61" s="12">
        <f>IF(A61="","",SUMIFS(Sessions!$G$2:$G$401,Sessions!$B$2:$B$401,A61,Sessions!$H$2:$H$401,"No",Sessions!$J$2:$J$401,Settings!$D$2))</f>
      </c>
    </row>
    <row r="62" spans="1:6" x14ac:dyDescent="0.25">
      <c r="A62" s="9"/>
      <c r="B62" s="9"/>
      <c r="C62" s="11">
        <f>IF(A62="","",COUNTIFS(Sessions!$B$2:$B$401,A62,Sessions!$D$2:$D$401,"Completed",Sessions!$J$2:$J$401,Settings!$D$2))</f>
      </c>
      <c r="D62" s="11">
        <f>IF(A62="","",COUNTIFS(Sessions!$B$2:$B$401,A62,Sessions!$D$2:$D$401,"No-show",Sessions!$J$2:$J$401,Settings!$D$2))</f>
      </c>
      <c r="E62" s="12">
        <f>IF(A62="","",SUMIFS(Sessions!$G$2:$G$401,Sessions!$B$2:$B$401,A62,Sessions!$J$2:$J$401,Settings!$D$2))</f>
      </c>
      <c r="F62" s="12">
        <f>IF(A62="","",SUMIFS(Sessions!$G$2:$G$401,Sessions!$B$2:$B$401,A62,Sessions!$H$2:$H$401,"No",Sessions!$J$2:$J$401,Settings!$D$2))</f>
      </c>
    </row>
    <row r="63" spans="1:6" x14ac:dyDescent="0.25">
      <c r="A63" s="9"/>
      <c r="B63" s="9"/>
      <c r="C63" s="11">
        <f>IF(A63="","",COUNTIFS(Sessions!$B$2:$B$401,A63,Sessions!$D$2:$D$401,"Completed",Sessions!$J$2:$J$401,Settings!$D$2))</f>
      </c>
      <c r="D63" s="11">
        <f>IF(A63="","",COUNTIFS(Sessions!$B$2:$B$401,A63,Sessions!$D$2:$D$401,"No-show",Sessions!$J$2:$J$401,Settings!$D$2))</f>
      </c>
      <c r="E63" s="12">
        <f>IF(A63="","",SUMIFS(Sessions!$G$2:$G$401,Sessions!$B$2:$B$401,A63,Sessions!$J$2:$J$401,Settings!$D$2))</f>
      </c>
      <c r="F63" s="12">
        <f>IF(A63="","",SUMIFS(Sessions!$G$2:$G$401,Sessions!$B$2:$B$401,A63,Sessions!$H$2:$H$401,"No",Sessions!$J$2:$J$401,Settings!$D$2))</f>
      </c>
    </row>
    <row r="64" spans="1:6" x14ac:dyDescent="0.25">
      <c r="A64" s="9"/>
      <c r="B64" s="9"/>
      <c r="C64" s="11">
        <f>IF(A64="","",COUNTIFS(Sessions!$B$2:$B$401,A64,Sessions!$D$2:$D$401,"Completed",Sessions!$J$2:$J$401,Settings!$D$2))</f>
      </c>
      <c r="D64" s="11">
        <f>IF(A64="","",COUNTIFS(Sessions!$B$2:$B$401,A64,Sessions!$D$2:$D$401,"No-show",Sessions!$J$2:$J$401,Settings!$D$2))</f>
      </c>
      <c r="E64" s="12">
        <f>IF(A64="","",SUMIFS(Sessions!$G$2:$G$401,Sessions!$B$2:$B$401,A64,Sessions!$J$2:$J$401,Settings!$D$2))</f>
      </c>
      <c r="F64" s="12">
        <f>IF(A64="","",SUMIFS(Sessions!$G$2:$G$401,Sessions!$B$2:$B$401,A64,Sessions!$H$2:$H$401,"No",Sessions!$J$2:$J$401,Settings!$D$2))</f>
      </c>
    </row>
    <row r="65" spans="1:6" x14ac:dyDescent="0.25">
      <c r="A65" s="9"/>
      <c r="B65" s="9"/>
      <c r="C65" s="11">
        <f>IF(A65="","",COUNTIFS(Sessions!$B$2:$B$401,A65,Sessions!$D$2:$D$401,"Completed",Sessions!$J$2:$J$401,Settings!$D$2))</f>
      </c>
      <c r="D65" s="11">
        <f>IF(A65="","",COUNTIFS(Sessions!$B$2:$B$401,A65,Sessions!$D$2:$D$401,"No-show",Sessions!$J$2:$J$401,Settings!$D$2))</f>
      </c>
      <c r="E65" s="12">
        <f>IF(A65="","",SUMIFS(Sessions!$G$2:$G$401,Sessions!$B$2:$B$401,A65,Sessions!$J$2:$J$401,Settings!$D$2))</f>
      </c>
      <c r="F65" s="12">
        <f>IF(A65="","",SUMIFS(Sessions!$G$2:$G$401,Sessions!$B$2:$B$401,A65,Sessions!$H$2:$H$401,"No",Sessions!$J$2:$J$401,Settings!$D$2))</f>
      </c>
    </row>
    <row r="66" spans="1:6" x14ac:dyDescent="0.25">
      <c r="A66" s="9"/>
      <c r="B66" s="9"/>
      <c r="C66" s="11">
        <f>IF(A66="","",COUNTIFS(Sessions!$B$2:$B$401,A66,Sessions!$D$2:$D$401,"Completed",Sessions!$J$2:$J$401,Settings!$D$2))</f>
      </c>
      <c r="D66" s="11">
        <f>IF(A66="","",COUNTIFS(Sessions!$B$2:$B$401,A66,Sessions!$D$2:$D$401,"No-show",Sessions!$J$2:$J$401,Settings!$D$2))</f>
      </c>
      <c r="E66" s="12">
        <f>IF(A66="","",SUMIFS(Sessions!$G$2:$G$401,Sessions!$B$2:$B$401,A66,Sessions!$J$2:$J$401,Settings!$D$2))</f>
      </c>
      <c r="F66" s="12">
        <f>IF(A66="","",SUMIFS(Sessions!$G$2:$G$401,Sessions!$B$2:$B$401,A66,Sessions!$H$2:$H$401,"No",Sessions!$J$2:$J$401,Settings!$D$2))</f>
      </c>
    </row>
    <row r="67" spans="1:6" x14ac:dyDescent="0.25">
      <c r="A67" s="9"/>
      <c r="B67" s="9"/>
      <c r="C67" s="11">
        <f>IF(A67="","",COUNTIFS(Sessions!$B$2:$B$401,A67,Sessions!$D$2:$D$401,"Completed",Sessions!$J$2:$J$401,Settings!$D$2))</f>
      </c>
      <c r="D67" s="11">
        <f>IF(A67="","",COUNTIFS(Sessions!$B$2:$B$401,A67,Sessions!$D$2:$D$401,"No-show",Sessions!$J$2:$J$401,Settings!$D$2))</f>
      </c>
      <c r="E67" s="12">
        <f>IF(A67="","",SUMIFS(Sessions!$G$2:$G$401,Sessions!$B$2:$B$401,A67,Sessions!$J$2:$J$401,Settings!$D$2))</f>
      </c>
      <c r="F67" s="12">
        <f>IF(A67="","",SUMIFS(Sessions!$G$2:$G$401,Sessions!$B$2:$B$401,A67,Sessions!$H$2:$H$401,"No",Sessions!$J$2:$J$401,Settings!$D$2))</f>
      </c>
    </row>
    <row r="68" spans="1:6" x14ac:dyDescent="0.25">
      <c r="A68" s="9"/>
      <c r="B68" s="9"/>
      <c r="C68" s="11">
        <f>IF(A68="","",COUNTIFS(Sessions!$B$2:$B$401,A68,Sessions!$D$2:$D$401,"Completed",Sessions!$J$2:$J$401,Settings!$D$2))</f>
      </c>
      <c r="D68" s="11">
        <f>IF(A68="","",COUNTIFS(Sessions!$B$2:$B$401,A68,Sessions!$D$2:$D$401,"No-show",Sessions!$J$2:$J$401,Settings!$D$2))</f>
      </c>
      <c r="E68" s="12">
        <f>IF(A68="","",SUMIFS(Sessions!$G$2:$G$401,Sessions!$B$2:$B$401,A68,Sessions!$J$2:$J$401,Settings!$D$2))</f>
      </c>
      <c r="F68" s="12">
        <f>IF(A68="","",SUMIFS(Sessions!$G$2:$G$401,Sessions!$B$2:$B$401,A68,Sessions!$H$2:$H$401,"No",Sessions!$J$2:$J$401,Settings!$D$2))</f>
      </c>
    </row>
    <row r="69" spans="1:6" x14ac:dyDescent="0.25">
      <c r="A69" s="9"/>
      <c r="B69" s="9"/>
      <c r="C69" s="11">
        <f>IF(A69="","",COUNTIFS(Sessions!$B$2:$B$401,A69,Sessions!$D$2:$D$401,"Completed",Sessions!$J$2:$J$401,Settings!$D$2))</f>
      </c>
      <c r="D69" s="11">
        <f>IF(A69="","",COUNTIFS(Sessions!$B$2:$B$401,A69,Sessions!$D$2:$D$401,"No-show",Sessions!$J$2:$J$401,Settings!$D$2))</f>
      </c>
      <c r="E69" s="12">
        <f>IF(A69="","",SUMIFS(Sessions!$G$2:$G$401,Sessions!$B$2:$B$401,A69,Sessions!$J$2:$J$401,Settings!$D$2))</f>
      </c>
      <c r="F69" s="12">
        <f>IF(A69="","",SUMIFS(Sessions!$G$2:$G$401,Sessions!$B$2:$B$401,A69,Sessions!$H$2:$H$401,"No",Sessions!$J$2:$J$401,Settings!$D$2))</f>
      </c>
    </row>
    <row r="70" spans="1:6" x14ac:dyDescent="0.25">
      <c r="A70" s="9"/>
      <c r="B70" s="9"/>
      <c r="C70" s="11">
        <f>IF(A70="","",COUNTIFS(Sessions!$B$2:$B$401,A70,Sessions!$D$2:$D$401,"Completed",Sessions!$J$2:$J$401,Settings!$D$2))</f>
      </c>
      <c r="D70" s="11">
        <f>IF(A70="","",COUNTIFS(Sessions!$B$2:$B$401,A70,Sessions!$D$2:$D$401,"No-show",Sessions!$J$2:$J$401,Settings!$D$2))</f>
      </c>
      <c r="E70" s="12">
        <f>IF(A70="","",SUMIFS(Sessions!$G$2:$G$401,Sessions!$B$2:$B$401,A70,Sessions!$J$2:$J$401,Settings!$D$2))</f>
      </c>
      <c r="F70" s="12">
        <f>IF(A70="","",SUMIFS(Sessions!$G$2:$G$401,Sessions!$B$2:$B$401,A70,Sessions!$H$2:$H$401,"No",Sessions!$J$2:$J$401,Settings!$D$2))</f>
      </c>
    </row>
    <row r="71" spans="1:6" x14ac:dyDescent="0.25">
      <c r="A71" s="9"/>
      <c r="B71" s="9"/>
      <c r="C71" s="11">
        <f>IF(A71="","",COUNTIFS(Sessions!$B$2:$B$401,A71,Sessions!$D$2:$D$401,"Completed",Sessions!$J$2:$J$401,Settings!$D$2))</f>
      </c>
      <c r="D71" s="11">
        <f>IF(A71="","",COUNTIFS(Sessions!$B$2:$B$401,A71,Sessions!$D$2:$D$401,"No-show",Sessions!$J$2:$J$401,Settings!$D$2))</f>
      </c>
      <c r="E71" s="12">
        <f>IF(A71="","",SUMIFS(Sessions!$G$2:$G$401,Sessions!$B$2:$B$401,A71,Sessions!$J$2:$J$401,Settings!$D$2))</f>
      </c>
      <c r="F71" s="12">
        <f>IF(A71="","",SUMIFS(Sessions!$G$2:$G$401,Sessions!$B$2:$B$401,A71,Sessions!$H$2:$H$401,"No",Sessions!$J$2:$J$401,Settings!$D$2))</f>
      </c>
    </row>
    <row r="72" spans="1:6" x14ac:dyDescent="0.25">
      <c r="A72" s="9"/>
      <c r="B72" s="9"/>
      <c r="C72" s="11">
        <f>IF(A72="","",COUNTIFS(Sessions!$B$2:$B$401,A72,Sessions!$D$2:$D$401,"Completed",Sessions!$J$2:$J$401,Settings!$D$2))</f>
      </c>
      <c r="D72" s="11">
        <f>IF(A72="","",COUNTIFS(Sessions!$B$2:$B$401,A72,Sessions!$D$2:$D$401,"No-show",Sessions!$J$2:$J$401,Settings!$D$2))</f>
      </c>
      <c r="E72" s="12">
        <f>IF(A72="","",SUMIFS(Sessions!$G$2:$G$401,Sessions!$B$2:$B$401,A72,Sessions!$J$2:$J$401,Settings!$D$2))</f>
      </c>
      <c r="F72" s="12">
        <f>IF(A72="","",SUMIFS(Sessions!$G$2:$G$401,Sessions!$B$2:$B$401,A72,Sessions!$H$2:$H$401,"No",Sessions!$J$2:$J$401,Settings!$D$2))</f>
      </c>
    </row>
    <row r="73" spans="1:6" x14ac:dyDescent="0.25">
      <c r="A73" s="9"/>
      <c r="B73" s="9"/>
      <c r="C73" s="11">
        <f>IF(A73="","",COUNTIFS(Sessions!$B$2:$B$401,A73,Sessions!$D$2:$D$401,"Completed",Sessions!$J$2:$J$401,Settings!$D$2))</f>
      </c>
      <c r="D73" s="11">
        <f>IF(A73="","",COUNTIFS(Sessions!$B$2:$B$401,A73,Sessions!$D$2:$D$401,"No-show",Sessions!$J$2:$J$401,Settings!$D$2))</f>
      </c>
      <c r="E73" s="12">
        <f>IF(A73="","",SUMIFS(Sessions!$G$2:$G$401,Sessions!$B$2:$B$401,A73,Sessions!$J$2:$J$401,Settings!$D$2))</f>
      </c>
      <c r="F73" s="12">
        <f>IF(A73="","",SUMIFS(Sessions!$G$2:$G$401,Sessions!$B$2:$B$401,A73,Sessions!$H$2:$H$401,"No",Sessions!$J$2:$J$401,Settings!$D$2))</f>
      </c>
    </row>
    <row r="74" spans="1:6" x14ac:dyDescent="0.25">
      <c r="A74" s="9"/>
      <c r="B74" s="9"/>
      <c r="C74" s="11">
        <f>IF(A74="","",COUNTIFS(Sessions!$B$2:$B$401,A74,Sessions!$D$2:$D$401,"Completed",Sessions!$J$2:$J$401,Settings!$D$2))</f>
      </c>
      <c r="D74" s="11">
        <f>IF(A74="","",COUNTIFS(Sessions!$B$2:$B$401,A74,Sessions!$D$2:$D$401,"No-show",Sessions!$J$2:$J$401,Settings!$D$2))</f>
      </c>
      <c r="E74" s="12">
        <f>IF(A74="","",SUMIFS(Sessions!$G$2:$G$401,Sessions!$B$2:$B$401,A74,Sessions!$J$2:$J$401,Settings!$D$2))</f>
      </c>
      <c r="F74" s="12">
        <f>IF(A74="","",SUMIFS(Sessions!$G$2:$G$401,Sessions!$B$2:$B$401,A74,Sessions!$H$2:$H$401,"No",Sessions!$J$2:$J$401,Settings!$D$2))</f>
      </c>
    </row>
    <row r="75" spans="1:6" x14ac:dyDescent="0.25">
      <c r="A75" s="9"/>
      <c r="B75" s="9"/>
      <c r="C75" s="11">
        <f>IF(A75="","",COUNTIFS(Sessions!$B$2:$B$401,A75,Sessions!$D$2:$D$401,"Completed",Sessions!$J$2:$J$401,Settings!$D$2))</f>
      </c>
      <c r="D75" s="11">
        <f>IF(A75="","",COUNTIFS(Sessions!$B$2:$B$401,A75,Sessions!$D$2:$D$401,"No-show",Sessions!$J$2:$J$401,Settings!$D$2))</f>
      </c>
      <c r="E75" s="12">
        <f>IF(A75="","",SUMIFS(Sessions!$G$2:$G$401,Sessions!$B$2:$B$401,A75,Sessions!$J$2:$J$401,Settings!$D$2))</f>
      </c>
      <c r="F75" s="12">
        <f>IF(A75="","",SUMIFS(Sessions!$G$2:$G$401,Sessions!$B$2:$B$401,A75,Sessions!$H$2:$H$401,"No",Sessions!$J$2:$J$401,Settings!$D$2))</f>
      </c>
    </row>
    <row r="76" spans="1:6" x14ac:dyDescent="0.25">
      <c r="A76" s="9"/>
      <c r="B76" s="9"/>
      <c r="C76" s="11">
        <f>IF(A76="","",COUNTIFS(Sessions!$B$2:$B$401,A76,Sessions!$D$2:$D$401,"Completed",Sessions!$J$2:$J$401,Settings!$D$2))</f>
      </c>
      <c r="D76" s="11">
        <f>IF(A76="","",COUNTIFS(Sessions!$B$2:$B$401,A76,Sessions!$D$2:$D$401,"No-show",Sessions!$J$2:$J$401,Settings!$D$2))</f>
      </c>
      <c r="E76" s="12">
        <f>IF(A76="","",SUMIFS(Sessions!$G$2:$G$401,Sessions!$B$2:$B$401,A76,Sessions!$J$2:$J$401,Settings!$D$2))</f>
      </c>
      <c r="F76" s="12">
        <f>IF(A76="","",SUMIFS(Sessions!$G$2:$G$401,Sessions!$B$2:$B$401,A76,Sessions!$H$2:$H$401,"No",Sessions!$J$2:$J$401,Settings!$D$2))</f>
      </c>
    </row>
    <row r="77" spans="1:6" x14ac:dyDescent="0.25">
      <c r="A77" s="9"/>
      <c r="B77" s="9"/>
      <c r="C77" s="11">
        <f>IF(A77="","",COUNTIFS(Sessions!$B$2:$B$401,A77,Sessions!$D$2:$D$401,"Completed",Sessions!$J$2:$J$401,Settings!$D$2))</f>
      </c>
      <c r="D77" s="11">
        <f>IF(A77="","",COUNTIFS(Sessions!$B$2:$B$401,A77,Sessions!$D$2:$D$401,"No-show",Sessions!$J$2:$J$401,Settings!$D$2))</f>
      </c>
      <c r="E77" s="12">
        <f>IF(A77="","",SUMIFS(Sessions!$G$2:$G$401,Sessions!$B$2:$B$401,A77,Sessions!$J$2:$J$401,Settings!$D$2))</f>
      </c>
      <c r="F77" s="12">
        <f>IF(A77="","",SUMIFS(Sessions!$G$2:$G$401,Sessions!$B$2:$B$401,A77,Sessions!$H$2:$H$401,"No",Sessions!$J$2:$J$401,Settings!$D$2))</f>
      </c>
    </row>
    <row r="78" spans="1:6" x14ac:dyDescent="0.25">
      <c r="A78" s="9"/>
      <c r="B78" s="9"/>
      <c r="C78" s="11">
        <f>IF(A78="","",COUNTIFS(Sessions!$B$2:$B$401,A78,Sessions!$D$2:$D$401,"Completed",Sessions!$J$2:$J$401,Settings!$D$2))</f>
      </c>
      <c r="D78" s="11">
        <f>IF(A78="","",COUNTIFS(Sessions!$B$2:$B$401,A78,Sessions!$D$2:$D$401,"No-show",Sessions!$J$2:$J$401,Settings!$D$2))</f>
      </c>
      <c r="E78" s="12">
        <f>IF(A78="","",SUMIFS(Sessions!$G$2:$G$401,Sessions!$B$2:$B$401,A78,Sessions!$J$2:$J$401,Settings!$D$2))</f>
      </c>
      <c r="F78" s="12">
        <f>IF(A78="","",SUMIFS(Sessions!$G$2:$G$401,Sessions!$B$2:$B$401,A78,Sessions!$H$2:$H$401,"No",Sessions!$J$2:$J$401,Settings!$D$2))</f>
      </c>
    </row>
    <row r="79" spans="1:6" x14ac:dyDescent="0.25">
      <c r="A79" s="9"/>
      <c r="B79" s="9"/>
      <c r="C79" s="11">
        <f>IF(A79="","",COUNTIFS(Sessions!$B$2:$B$401,A79,Sessions!$D$2:$D$401,"Completed",Sessions!$J$2:$J$401,Settings!$D$2))</f>
      </c>
      <c r="D79" s="11">
        <f>IF(A79="","",COUNTIFS(Sessions!$B$2:$B$401,A79,Sessions!$D$2:$D$401,"No-show",Sessions!$J$2:$J$401,Settings!$D$2))</f>
      </c>
      <c r="E79" s="12">
        <f>IF(A79="","",SUMIFS(Sessions!$G$2:$G$401,Sessions!$B$2:$B$401,A79,Sessions!$J$2:$J$401,Settings!$D$2))</f>
      </c>
      <c r="F79" s="12">
        <f>IF(A79="","",SUMIFS(Sessions!$G$2:$G$401,Sessions!$B$2:$B$401,A79,Sessions!$H$2:$H$401,"No",Sessions!$J$2:$J$401,Settings!$D$2))</f>
      </c>
    </row>
    <row r="80" spans="1:6" x14ac:dyDescent="0.25">
      <c r="A80" s="9"/>
      <c r="B80" s="9"/>
      <c r="C80" s="11">
        <f>IF(A80="","",COUNTIFS(Sessions!$B$2:$B$401,A80,Sessions!$D$2:$D$401,"Completed",Sessions!$J$2:$J$401,Settings!$D$2))</f>
      </c>
      <c r="D80" s="11">
        <f>IF(A80="","",COUNTIFS(Sessions!$B$2:$B$401,A80,Sessions!$D$2:$D$401,"No-show",Sessions!$J$2:$J$401,Settings!$D$2))</f>
      </c>
      <c r="E80" s="12">
        <f>IF(A80="","",SUMIFS(Sessions!$G$2:$G$401,Sessions!$B$2:$B$401,A80,Sessions!$J$2:$J$401,Settings!$D$2))</f>
      </c>
      <c r="F80" s="12">
        <f>IF(A80="","",SUMIFS(Sessions!$G$2:$G$401,Sessions!$B$2:$B$401,A80,Sessions!$H$2:$H$401,"No",Sessions!$J$2:$J$401,Settings!$D$2))</f>
      </c>
    </row>
    <row r="81" spans="1:6" x14ac:dyDescent="0.25">
      <c r="A81" s="9"/>
      <c r="B81" s="9"/>
      <c r="C81" s="11">
        <f>IF(A81="","",COUNTIFS(Sessions!$B$2:$B$401,A81,Sessions!$D$2:$D$401,"Completed",Sessions!$J$2:$J$401,Settings!$D$2))</f>
      </c>
      <c r="D81" s="11">
        <f>IF(A81="","",COUNTIFS(Sessions!$B$2:$B$401,A81,Sessions!$D$2:$D$401,"No-show",Sessions!$J$2:$J$401,Settings!$D$2))</f>
      </c>
      <c r="E81" s="12">
        <f>IF(A81="","",SUMIFS(Sessions!$G$2:$G$401,Sessions!$B$2:$B$401,A81,Sessions!$J$2:$J$401,Settings!$D$2))</f>
      </c>
      <c r="F81" s="12">
        <f>IF(A81="","",SUMIFS(Sessions!$G$2:$G$401,Sessions!$B$2:$B$401,A81,Sessions!$H$2:$H$401,"No",Sessions!$J$2:$J$401,Settings!$D$2))</f>
      </c>
    </row>
    <row r="82" spans="1:6" x14ac:dyDescent="0.25">
      <c r="A82" s="9"/>
      <c r="B82" s="9"/>
      <c r="C82" s="11">
        <f>IF(A82="","",COUNTIFS(Sessions!$B$2:$B$401,A82,Sessions!$D$2:$D$401,"Completed",Sessions!$J$2:$J$401,Settings!$D$2))</f>
      </c>
      <c r="D82" s="11">
        <f>IF(A82="","",COUNTIFS(Sessions!$B$2:$B$401,A82,Sessions!$D$2:$D$401,"No-show",Sessions!$J$2:$J$401,Settings!$D$2))</f>
      </c>
      <c r="E82" s="12">
        <f>IF(A82="","",SUMIFS(Sessions!$G$2:$G$401,Sessions!$B$2:$B$401,A82,Sessions!$J$2:$J$401,Settings!$D$2))</f>
      </c>
      <c r="F82" s="12">
        <f>IF(A82="","",SUMIFS(Sessions!$G$2:$G$401,Sessions!$B$2:$B$401,A82,Sessions!$H$2:$H$401,"No",Sessions!$J$2:$J$401,Settings!$D$2))</f>
      </c>
    </row>
    <row r="83" spans="1:6" x14ac:dyDescent="0.25">
      <c r="A83" s="9"/>
      <c r="B83" s="9"/>
      <c r="C83" s="11">
        <f>IF(A83="","",COUNTIFS(Sessions!$B$2:$B$401,A83,Sessions!$D$2:$D$401,"Completed",Sessions!$J$2:$J$401,Settings!$D$2))</f>
      </c>
      <c r="D83" s="11">
        <f>IF(A83="","",COUNTIFS(Sessions!$B$2:$B$401,A83,Sessions!$D$2:$D$401,"No-show",Sessions!$J$2:$J$401,Settings!$D$2))</f>
      </c>
      <c r="E83" s="12">
        <f>IF(A83="","",SUMIFS(Sessions!$G$2:$G$401,Sessions!$B$2:$B$401,A83,Sessions!$J$2:$J$401,Settings!$D$2))</f>
      </c>
      <c r="F83" s="12">
        <f>IF(A83="","",SUMIFS(Sessions!$G$2:$G$401,Sessions!$B$2:$B$401,A83,Sessions!$H$2:$H$401,"No",Sessions!$J$2:$J$401,Settings!$D$2))</f>
      </c>
    </row>
    <row r="84" spans="1:6" x14ac:dyDescent="0.25">
      <c r="A84" s="9"/>
      <c r="B84" s="9"/>
      <c r="C84" s="11">
        <f>IF(A84="","",COUNTIFS(Sessions!$B$2:$B$401,A84,Sessions!$D$2:$D$401,"Completed",Sessions!$J$2:$J$401,Settings!$D$2))</f>
      </c>
      <c r="D84" s="11">
        <f>IF(A84="","",COUNTIFS(Sessions!$B$2:$B$401,A84,Sessions!$D$2:$D$401,"No-show",Sessions!$J$2:$J$401,Settings!$D$2))</f>
      </c>
      <c r="E84" s="12">
        <f>IF(A84="","",SUMIFS(Sessions!$G$2:$G$401,Sessions!$B$2:$B$401,A84,Sessions!$J$2:$J$401,Settings!$D$2))</f>
      </c>
      <c r="F84" s="12">
        <f>IF(A84="","",SUMIFS(Sessions!$G$2:$G$401,Sessions!$B$2:$B$401,A84,Sessions!$H$2:$H$401,"No",Sessions!$J$2:$J$401,Settings!$D$2))</f>
      </c>
    </row>
    <row r="85" spans="1:6" x14ac:dyDescent="0.25">
      <c r="A85" s="9"/>
      <c r="B85" s="9"/>
      <c r="C85" s="11">
        <f>IF(A85="","",COUNTIFS(Sessions!$B$2:$B$401,A85,Sessions!$D$2:$D$401,"Completed",Sessions!$J$2:$J$401,Settings!$D$2))</f>
      </c>
      <c r="D85" s="11">
        <f>IF(A85="","",COUNTIFS(Sessions!$B$2:$B$401,A85,Sessions!$D$2:$D$401,"No-show",Sessions!$J$2:$J$401,Settings!$D$2))</f>
      </c>
      <c r="E85" s="12">
        <f>IF(A85="","",SUMIFS(Sessions!$G$2:$G$401,Sessions!$B$2:$B$401,A85,Sessions!$J$2:$J$401,Settings!$D$2))</f>
      </c>
      <c r="F85" s="12">
        <f>IF(A85="","",SUMIFS(Sessions!$G$2:$G$401,Sessions!$B$2:$B$401,A85,Sessions!$H$2:$H$401,"No",Sessions!$J$2:$J$401,Settings!$D$2))</f>
      </c>
    </row>
    <row r="86" spans="1:6" x14ac:dyDescent="0.25">
      <c r="A86" s="9"/>
      <c r="B86" s="9"/>
      <c r="C86" s="11">
        <f>IF(A86="","",COUNTIFS(Sessions!$B$2:$B$401,A86,Sessions!$D$2:$D$401,"Completed",Sessions!$J$2:$J$401,Settings!$D$2))</f>
      </c>
      <c r="D86" s="11">
        <f>IF(A86="","",COUNTIFS(Sessions!$B$2:$B$401,A86,Sessions!$D$2:$D$401,"No-show",Sessions!$J$2:$J$401,Settings!$D$2))</f>
      </c>
      <c r="E86" s="12">
        <f>IF(A86="","",SUMIFS(Sessions!$G$2:$G$401,Sessions!$B$2:$B$401,A86,Sessions!$J$2:$J$401,Settings!$D$2))</f>
      </c>
      <c r="F86" s="12">
        <f>IF(A86="","",SUMIFS(Sessions!$G$2:$G$401,Sessions!$B$2:$B$401,A86,Sessions!$H$2:$H$401,"No",Sessions!$J$2:$J$401,Settings!$D$2))</f>
      </c>
    </row>
    <row r="87" spans="1:6" x14ac:dyDescent="0.25">
      <c r="A87" s="9"/>
      <c r="B87" s="9"/>
      <c r="C87" s="11">
        <f>IF(A87="","",COUNTIFS(Sessions!$B$2:$B$401,A87,Sessions!$D$2:$D$401,"Completed",Sessions!$J$2:$J$401,Settings!$D$2))</f>
      </c>
      <c r="D87" s="11">
        <f>IF(A87="","",COUNTIFS(Sessions!$B$2:$B$401,A87,Sessions!$D$2:$D$401,"No-show",Sessions!$J$2:$J$401,Settings!$D$2))</f>
      </c>
      <c r="E87" s="12">
        <f>IF(A87="","",SUMIFS(Sessions!$G$2:$G$401,Sessions!$B$2:$B$401,A87,Sessions!$J$2:$J$401,Settings!$D$2))</f>
      </c>
      <c r="F87" s="12">
        <f>IF(A87="","",SUMIFS(Sessions!$G$2:$G$401,Sessions!$B$2:$B$401,A87,Sessions!$H$2:$H$401,"No",Sessions!$J$2:$J$401,Settings!$D$2))</f>
      </c>
    </row>
    <row r="88" spans="1:6" x14ac:dyDescent="0.25">
      <c r="A88" s="9"/>
      <c r="B88" s="9"/>
      <c r="C88" s="11">
        <f>IF(A88="","",COUNTIFS(Sessions!$B$2:$B$401,A88,Sessions!$D$2:$D$401,"Completed",Sessions!$J$2:$J$401,Settings!$D$2))</f>
      </c>
      <c r="D88" s="11">
        <f>IF(A88="","",COUNTIFS(Sessions!$B$2:$B$401,A88,Sessions!$D$2:$D$401,"No-show",Sessions!$J$2:$J$401,Settings!$D$2))</f>
      </c>
      <c r="E88" s="12">
        <f>IF(A88="","",SUMIFS(Sessions!$G$2:$G$401,Sessions!$B$2:$B$401,A88,Sessions!$J$2:$J$401,Settings!$D$2))</f>
      </c>
      <c r="F88" s="12">
        <f>IF(A88="","",SUMIFS(Sessions!$G$2:$G$401,Sessions!$B$2:$B$401,A88,Sessions!$H$2:$H$401,"No",Sessions!$J$2:$J$401,Settings!$D$2))</f>
      </c>
    </row>
    <row r="89" spans="1:6" x14ac:dyDescent="0.25">
      <c r="A89" s="9"/>
      <c r="B89" s="9"/>
      <c r="C89" s="11">
        <f>IF(A89="","",COUNTIFS(Sessions!$B$2:$B$401,A89,Sessions!$D$2:$D$401,"Completed",Sessions!$J$2:$J$401,Settings!$D$2))</f>
      </c>
      <c r="D89" s="11">
        <f>IF(A89="","",COUNTIFS(Sessions!$B$2:$B$401,A89,Sessions!$D$2:$D$401,"No-show",Sessions!$J$2:$J$401,Settings!$D$2))</f>
      </c>
      <c r="E89" s="12">
        <f>IF(A89="","",SUMIFS(Sessions!$G$2:$G$401,Sessions!$B$2:$B$401,A89,Sessions!$J$2:$J$401,Settings!$D$2))</f>
      </c>
      <c r="F89" s="12">
        <f>IF(A89="","",SUMIFS(Sessions!$G$2:$G$401,Sessions!$B$2:$B$401,A89,Sessions!$H$2:$H$401,"No",Sessions!$J$2:$J$401,Settings!$D$2))</f>
      </c>
    </row>
    <row r="90" spans="1:6" x14ac:dyDescent="0.25">
      <c r="A90" s="9"/>
      <c r="B90" s="9"/>
      <c r="C90" s="11">
        <f>IF(A90="","",COUNTIFS(Sessions!$B$2:$B$401,A90,Sessions!$D$2:$D$401,"Completed",Sessions!$J$2:$J$401,Settings!$D$2))</f>
      </c>
      <c r="D90" s="11">
        <f>IF(A90="","",COUNTIFS(Sessions!$B$2:$B$401,A90,Sessions!$D$2:$D$401,"No-show",Sessions!$J$2:$J$401,Settings!$D$2))</f>
      </c>
      <c r="E90" s="12">
        <f>IF(A90="","",SUMIFS(Sessions!$G$2:$G$401,Sessions!$B$2:$B$401,A90,Sessions!$J$2:$J$401,Settings!$D$2))</f>
      </c>
      <c r="F90" s="12">
        <f>IF(A90="","",SUMIFS(Sessions!$G$2:$G$401,Sessions!$B$2:$B$401,A90,Sessions!$H$2:$H$401,"No",Sessions!$J$2:$J$401,Settings!$D$2))</f>
      </c>
    </row>
    <row r="91" spans="1:6" x14ac:dyDescent="0.25">
      <c r="A91" s="9"/>
      <c r="B91" s="9"/>
      <c r="C91" s="11">
        <f>IF(A91="","",COUNTIFS(Sessions!$B$2:$B$401,A91,Sessions!$D$2:$D$401,"Completed",Sessions!$J$2:$J$401,Settings!$D$2))</f>
      </c>
      <c r="D91" s="11">
        <f>IF(A91="","",COUNTIFS(Sessions!$B$2:$B$401,A91,Sessions!$D$2:$D$401,"No-show",Sessions!$J$2:$J$401,Settings!$D$2))</f>
      </c>
      <c r="E91" s="12">
        <f>IF(A91="","",SUMIFS(Sessions!$G$2:$G$401,Sessions!$B$2:$B$401,A91,Sessions!$J$2:$J$401,Settings!$D$2))</f>
      </c>
      <c r="F91" s="12">
        <f>IF(A91="","",SUMIFS(Sessions!$G$2:$G$401,Sessions!$B$2:$B$401,A91,Sessions!$H$2:$H$401,"No",Sessions!$J$2:$J$401,Settings!$D$2))</f>
      </c>
    </row>
    <row r="92" spans="1:6" x14ac:dyDescent="0.25">
      <c r="A92" s="9"/>
      <c r="B92" s="9"/>
      <c r="C92" s="11">
        <f>IF(A92="","",COUNTIFS(Sessions!$B$2:$B$401,A92,Sessions!$D$2:$D$401,"Completed",Sessions!$J$2:$J$401,Settings!$D$2))</f>
      </c>
      <c r="D92" s="11">
        <f>IF(A92="","",COUNTIFS(Sessions!$B$2:$B$401,A92,Sessions!$D$2:$D$401,"No-show",Sessions!$J$2:$J$401,Settings!$D$2))</f>
      </c>
      <c r="E92" s="12">
        <f>IF(A92="","",SUMIFS(Sessions!$G$2:$G$401,Sessions!$B$2:$B$401,A92,Sessions!$J$2:$J$401,Settings!$D$2))</f>
      </c>
      <c r="F92" s="12">
        <f>IF(A92="","",SUMIFS(Sessions!$G$2:$G$401,Sessions!$B$2:$B$401,A92,Sessions!$H$2:$H$401,"No",Sessions!$J$2:$J$401,Settings!$D$2))</f>
      </c>
    </row>
    <row r="93" spans="1:6" x14ac:dyDescent="0.25">
      <c r="A93" s="9"/>
      <c r="B93" s="9"/>
      <c r="C93" s="11">
        <f>IF(A93="","",COUNTIFS(Sessions!$B$2:$B$401,A93,Sessions!$D$2:$D$401,"Completed",Sessions!$J$2:$J$401,Settings!$D$2))</f>
      </c>
      <c r="D93" s="11">
        <f>IF(A93="","",COUNTIFS(Sessions!$B$2:$B$401,A93,Sessions!$D$2:$D$401,"No-show",Sessions!$J$2:$J$401,Settings!$D$2))</f>
      </c>
      <c r="E93" s="12">
        <f>IF(A93="","",SUMIFS(Sessions!$G$2:$G$401,Sessions!$B$2:$B$401,A93,Sessions!$J$2:$J$401,Settings!$D$2))</f>
      </c>
      <c r="F93" s="12">
        <f>IF(A93="","",SUMIFS(Sessions!$G$2:$G$401,Sessions!$B$2:$B$401,A93,Sessions!$H$2:$H$401,"No",Sessions!$J$2:$J$401,Settings!$D$2))</f>
      </c>
    </row>
    <row r="94" spans="1:6" x14ac:dyDescent="0.25">
      <c r="A94" s="9"/>
      <c r="B94" s="9"/>
      <c r="C94" s="11">
        <f>IF(A94="","",COUNTIFS(Sessions!$B$2:$B$401,A94,Sessions!$D$2:$D$401,"Completed",Sessions!$J$2:$J$401,Settings!$D$2))</f>
      </c>
      <c r="D94" s="11">
        <f>IF(A94="","",COUNTIFS(Sessions!$B$2:$B$401,A94,Sessions!$D$2:$D$401,"No-show",Sessions!$J$2:$J$401,Settings!$D$2))</f>
      </c>
      <c r="E94" s="12">
        <f>IF(A94="","",SUMIFS(Sessions!$G$2:$G$401,Sessions!$B$2:$B$401,A94,Sessions!$J$2:$J$401,Settings!$D$2))</f>
      </c>
      <c r="F94" s="12">
        <f>IF(A94="","",SUMIFS(Sessions!$G$2:$G$401,Sessions!$B$2:$B$401,A94,Sessions!$H$2:$H$401,"No",Sessions!$J$2:$J$401,Settings!$D$2))</f>
      </c>
    </row>
    <row r="95" spans="1:6" x14ac:dyDescent="0.25">
      <c r="A95" s="9"/>
      <c r="B95" s="9"/>
      <c r="C95" s="11">
        <f>IF(A95="","",COUNTIFS(Sessions!$B$2:$B$401,A95,Sessions!$D$2:$D$401,"Completed",Sessions!$J$2:$J$401,Settings!$D$2))</f>
      </c>
      <c r="D95" s="11">
        <f>IF(A95="","",COUNTIFS(Sessions!$B$2:$B$401,A95,Sessions!$D$2:$D$401,"No-show",Sessions!$J$2:$J$401,Settings!$D$2))</f>
      </c>
      <c r="E95" s="12">
        <f>IF(A95="","",SUMIFS(Sessions!$G$2:$G$401,Sessions!$B$2:$B$401,A95,Sessions!$J$2:$J$401,Settings!$D$2))</f>
      </c>
      <c r="F95" s="12">
        <f>IF(A95="","",SUMIFS(Sessions!$G$2:$G$401,Sessions!$B$2:$B$401,A95,Sessions!$H$2:$H$401,"No",Sessions!$J$2:$J$401,Settings!$D$2))</f>
      </c>
    </row>
    <row r="96" spans="1:6" x14ac:dyDescent="0.25">
      <c r="A96" s="9"/>
      <c r="B96" s="9"/>
      <c r="C96" s="11">
        <f>IF(A96="","",COUNTIFS(Sessions!$B$2:$B$401,A96,Sessions!$D$2:$D$401,"Completed",Sessions!$J$2:$J$401,Settings!$D$2))</f>
      </c>
      <c r="D96" s="11">
        <f>IF(A96="","",COUNTIFS(Sessions!$B$2:$B$401,A96,Sessions!$D$2:$D$401,"No-show",Sessions!$J$2:$J$401,Settings!$D$2))</f>
      </c>
      <c r="E96" s="12">
        <f>IF(A96="","",SUMIFS(Sessions!$G$2:$G$401,Sessions!$B$2:$B$401,A96,Sessions!$J$2:$J$401,Settings!$D$2))</f>
      </c>
      <c r="F96" s="12">
        <f>IF(A96="","",SUMIFS(Sessions!$G$2:$G$401,Sessions!$B$2:$B$401,A96,Sessions!$H$2:$H$401,"No",Sessions!$J$2:$J$401,Settings!$D$2))</f>
      </c>
    </row>
    <row r="97" spans="1:6" x14ac:dyDescent="0.25">
      <c r="A97" s="9"/>
      <c r="B97" s="9"/>
      <c r="C97" s="11">
        <f>IF(A97="","",COUNTIFS(Sessions!$B$2:$B$401,A97,Sessions!$D$2:$D$401,"Completed",Sessions!$J$2:$J$401,Settings!$D$2))</f>
      </c>
      <c r="D97" s="11">
        <f>IF(A97="","",COUNTIFS(Sessions!$B$2:$B$401,A97,Sessions!$D$2:$D$401,"No-show",Sessions!$J$2:$J$401,Settings!$D$2))</f>
      </c>
      <c r="E97" s="12">
        <f>IF(A97="","",SUMIFS(Sessions!$G$2:$G$401,Sessions!$B$2:$B$401,A97,Sessions!$J$2:$J$401,Settings!$D$2))</f>
      </c>
      <c r="F97" s="12">
        <f>IF(A97="","",SUMIFS(Sessions!$G$2:$G$401,Sessions!$B$2:$B$401,A97,Sessions!$H$2:$H$401,"No",Sessions!$J$2:$J$401,Settings!$D$2))</f>
      </c>
    </row>
    <row r="98" spans="1:6" x14ac:dyDescent="0.25">
      <c r="A98" s="9"/>
      <c r="B98" s="9"/>
      <c r="C98" s="11">
        <f>IF(A98="","",COUNTIFS(Sessions!$B$2:$B$401,A98,Sessions!$D$2:$D$401,"Completed",Sessions!$J$2:$J$401,Settings!$D$2))</f>
      </c>
      <c r="D98" s="11">
        <f>IF(A98="","",COUNTIFS(Sessions!$B$2:$B$401,A98,Sessions!$D$2:$D$401,"No-show",Sessions!$J$2:$J$401,Settings!$D$2))</f>
      </c>
      <c r="E98" s="12">
        <f>IF(A98="","",SUMIFS(Sessions!$G$2:$G$401,Sessions!$B$2:$B$401,A98,Sessions!$J$2:$J$401,Settings!$D$2))</f>
      </c>
      <c r="F98" s="12">
        <f>IF(A98="","",SUMIFS(Sessions!$G$2:$G$401,Sessions!$B$2:$B$401,A98,Sessions!$H$2:$H$401,"No",Sessions!$J$2:$J$401,Settings!$D$2))</f>
      </c>
    </row>
    <row r="99" spans="1:6" x14ac:dyDescent="0.25">
      <c r="A99" s="9"/>
      <c r="B99" s="9"/>
      <c r="C99" s="11">
        <f>IF(A99="","",COUNTIFS(Sessions!$B$2:$B$401,A99,Sessions!$D$2:$D$401,"Completed",Sessions!$J$2:$J$401,Settings!$D$2))</f>
      </c>
      <c r="D99" s="11">
        <f>IF(A99="","",COUNTIFS(Sessions!$B$2:$B$401,A99,Sessions!$D$2:$D$401,"No-show",Sessions!$J$2:$J$401,Settings!$D$2))</f>
      </c>
      <c r="E99" s="12">
        <f>IF(A99="","",SUMIFS(Sessions!$G$2:$G$401,Sessions!$B$2:$B$401,A99,Sessions!$J$2:$J$401,Settings!$D$2))</f>
      </c>
      <c r="F99" s="12">
        <f>IF(A99="","",SUMIFS(Sessions!$G$2:$G$401,Sessions!$B$2:$B$401,A99,Sessions!$H$2:$H$401,"No",Sessions!$J$2:$J$401,Settings!$D$2))</f>
      </c>
    </row>
    <row r="100" spans="1:6" x14ac:dyDescent="0.25">
      <c r="A100" s="9"/>
      <c r="B100" s="9"/>
      <c r="C100" s="11">
        <f>IF(A100="","",COUNTIFS(Sessions!$B$2:$B$401,A100,Sessions!$D$2:$D$401,"Completed",Sessions!$J$2:$J$401,Settings!$D$2))</f>
      </c>
      <c r="D100" s="11">
        <f>IF(A100="","",COUNTIFS(Sessions!$B$2:$B$401,A100,Sessions!$D$2:$D$401,"No-show",Sessions!$J$2:$J$401,Settings!$D$2))</f>
      </c>
      <c r="E100" s="12">
        <f>IF(A100="","",SUMIFS(Sessions!$G$2:$G$401,Sessions!$B$2:$B$401,A100,Sessions!$J$2:$J$401,Settings!$D$2))</f>
      </c>
      <c r="F100" s="12">
        <f>IF(A100="","",SUMIFS(Sessions!$G$2:$G$401,Sessions!$B$2:$B$401,A100,Sessions!$H$2:$H$401,"No",Sessions!$J$2:$J$401,Settings!$D$2))</f>
      </c>
    </row>
    <row r="101" spans="1:6" x14ac:dyDescent="0.25">
      <c r="A101" s="9"/>
      <c r="B101" s="9"/>
      <c r="C101" s="11">
        <f>IF(A101="","",COUNTIFS(Sessions!$B$2:$B$401,A101,Sessions!$D$2:$D$401,"Completed",Sessions!$J$2:$J$401,Settings!$D$2))</f>
      </c>
      <c r="D101" s="11">
        <f>IF(A101="","",COUNTIFS(Sessions!$B$2:$B$401,A101,Sessions!$D$2:$D$401,"No-show",Sessions!$J$2:$J$401,Settings!$D$2))</f>
      </c>
      <c r="E101" s="12">
        <f>IF(A101="","",SUMIFS(Sessions!$G$2:$G$401,Sessions!$B$2:$B$401,A101,Sessions!$J$2:$J$401,Settings!$D$2))</f>
      </c>
      <c r="F101" s="12">
        <f>IF(A101="","",SUMIFS(Sessions!$G$2:$G$401,Sessions!$B$2:$B$401,A101,Sessions!$H$2:$H$401,"No",Sessions!$J$2:$J$401,Settings!$D$2))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8" customWidth="1"/>
    <col min="3" max="3" width="26" customWidth="1"/>
    <col min="4" max="4" width="12" customWidth="1"/>
    <col min="5" max="7" width="10" customWidth="1"/>
    <col min="8" max="10" width="7" customWidth="1"/>
  </cols>
  <sheetData>
    <row r="1" ht="30" customHeight="1" spans="1:10" x14ac:dyDescent="0.25">
      <c r="A1" s="8" t="s">
        <v>62</v>
      </c>
      <c r="B1" s="8" t="s">
        <v>43</v>
      </c>
      <c r="C1" s="8" t="s">
        <v>19</v>
      </c>
      <c r="D1" s="8" t="s">
        <v>63</v>
      </c>
      <c r="E1" s="8" t="s">
        <v>64</v>
      </c>
      <c r="F1" s="8" t="s">
        <v>65</v>
      </c>
      <c r="G1" s="8" t="s">
        <v>18</v>
      </c>
      <c r="H1" s="8" t="s">
        <v>66</v>
      </c>
      <c r="I1" s="8" t="s">
        <v>15</v>
      </c>
      <c r="J1" s="8" t="s">
        <v>34</v>
      </c>
    </row>
    <row r="2" spans="1:10" x14ac:dyDescent="0.25">
      <c r="A2" s="13">
        <v>46054</v>
      </c>
      <c r="B2" s="9" t="s">
        <v>46</v>
      </c>
      <c r="C2" s="9" t="s">
        <v>37</v>
      </c>
      <c r="D2" s="9" t="s">
        <v>67</v>
      </c>
      <c r="E2" s="12">
        <f>IF(OR(B2="",C2=""),"",IFERROR(INDEX(Settings!$B$2:$B$11,MATCH(C2,Settings!$A$2:$A$11,0)),0))</f>
      </c>
      <c r="F2" s="10">
        <v>60</v>
      </c>
      <c r="G2" s="12">
        <f>IF(OR(B2="",C2="",D2=""),"",IF(D2="Cancelled",0,IF(F2="",E2,F2)))</f>
      </c>
      <c r="H2" s="9" t="s">
        <v>68</v>
      </c>
      <c r="I2" s="11">
        <f>IF(A2="","",MONTH(A2))</f>
      </c>
      <c r="J2" s="11">
        <f>IF(A2="","",YEAR(A2))</f>
      </c>
    </row>
    <row r="3" spans="1:10" x14ac:dyDescent="0.25">
      <c r="A3" s="13">
        <v>46055</v>
      </c>
      <c r="B3" s="9" t="s">
        <v>46</v>
      </c>
      <c r="C3" s="9" t="s">
        <v>37</v>
      </c>
      <c r="D3" s="9" t="s">
        <v>69</v>
      </c>
      <c r="E3" s="12">
        <f>IF(OR(B3="",C3=""),"",IFERROR(INDEX(Settings!$B$2:$B$11,MATCH(C3,Settings!$A$2:$A$11,0)),0))</f>
      </c>
      <c r="F3" s="10"/>
      <c r="G3" s="12">
        <f>IF(OR(B3="",C3="",D3=""),"",IF(D3="Cancelled",0,IF(F3="",E3,F3)))</f>
      </c>
      <c r="H3" s="9" t="s">
        <v>68</v>
      </c>
      <c r="I3" s="11">
        <f>IF(A3="","",MONTH(A3))</f>
      </c>
      <c r="J3" s="11">
        <f>IF(A3="","",YEAR(A3))</f>
      </c>
    </row>
    <row r="4" spans="1:10" x14ac:dyDescent="0.25">
      <c r="A4" s="13">
        <v>46057</v>
      </c>
      <c r="B4" s="9" t="s">
        <v>58</v>
      </c>
      <c r="C4" s="9" t="s">
        <v>38</v>
      </c>
      <c r="D4" s="9" t="s">
        <v>16</v>
      </c>
      <c r="E4" s="12">
        <f>IF(OR(B4="",C4=""),"",IFERROR(INDEX(Settings!$B$2:$B$11,MATCH(C4,Settings!$A$2:$A$11,0)),0))</f>
      </c>
      <c r="F4" s="10"/>
      <c r="G4" s="12">
        <f>IF(OR(B4="",C4="",D4=""),"",IF(D4="Cancelled",0,IF(F4="",E4,F4)))</f>
      </c>
      <c r="H4" s="9" t="s">
        <v>68</v>
      </c>
      <c r="I4" s="11">
        <f>IF(A4="","",MONTH(A4))</f>
      </c>
      <c r="J4" s="11">
        <f>IF(A4="","",YEAR(A4))</f>
      </c>
    </row>
    <row r="5" spans="1:10" x14ac:dyDescent="0.25">
      <c r="A5" s="13">
        <v>46059</v>
      </c>
      <c r="B5" s="9" t="s">
        <v>56</v>
      </c>
      <c r="C5" s="9" t="s">
        <v>39</v>
      </c>
      <c r="D5" s="9" t="s">
        <v>16</v>
      </c>
      <c r="E5" s="12">
        <f>IF(OR(B5="",C5=""),"",IFERROR(INDEX(Settings!$B$2:$B$11,MATCH(C5,Settings!$A$2:$A$11,0)),0))</f>
      </c>
      <c r="F5" s="10"/>
      <c r="G5" s="12">
        <f>IF(OR(B5="",C5="",D5=""),"",IF(D5="Cancelled",0,IF(F5="",E5,F5)))</f>
      </c>
      <c r="H5" s="9" t="s">
        <v>68</v>
      </c>
      <c r="I5" s="11">
        <f>IF(A5="","",MONTH(A5))</f>
      </c>
      <c r="J5" s="11">
        <f>IF(A5="","",YEAR(A5))</f>
      </c>
    </row>
    <row r="6" spans="1:10" x14ac:dyDescent="0.25">
      <c r="A6" s="13">
        <v>46060</v>
      </c>
      <c r="B6" s="9" t="s">
        <v>56</v>
      </c>
      <c r="C6" s="9" t="s">
        <v>40</v>
      </c>
      <c r="D6" s="9" t="s">
        <v>16</v>
      </c>
      <c r="E6" s="12">
        <f>IF(OR(B6="",C6=""),"",IFERROR(INDEX(Settings!$B$2:$B$11,MATCH(C6,Settings!$A$2:$A$11,0)),0))</f>
      </c>
      <c r="F6" s="10"/>
      <c r="G6" s="12">
        <f>IF(OR(B6="",C6="",D6=""),"",IF(D6="Cancelled",0,IF(F6="",E6,F6)))</f>
      </c>
      <c r="H6" s="9" t="s">
        <v>68</v>
      </c>
      <c r="I6" s="11">
        <f>IF(A6="","",MONTH(A6))</f>
      </c>
      <c r="J6" s="11">
        <f>IF(A6="","",YEAR(A6))</f>
      </c>
    </row>
    <row r="7" spans="1:10" x14ac:dyDescent="0.25">
      <c r="A7" s="13">
        <v>46062</v>
      </c>
      <c r="B7" s="9" t="s">
        <v>52</v>
      </c>
      <c r="C7" s="9" t="s">
        <v>41</v>
      </c>
      <c r="D7" s="9" t="s">
        <v>16</v>
      </c>
      <c r="E7" s="12">
        <f>IF(OR(B7="",C7=""),"",IFERROR(INDEX(Settings!$B$2:$B$11,MATCH(C7,Settings!$A$2:$A$11,0)),0))</f>
      </c>
      <c r="F7" s="10"/>
      <c r="G7" s="12">
        <f>IF(OR(B7="",C7="",D7=""),"",IF(D7="Cancelled",0,IF(F7="",E7,F7)))</f>
      </c>
      <c r="H7" s="9" t="s">
        <v>68</v>
      </c>
      <c r="I7" s="11">
        <f>IF(A7="","",MONTH(A7))</f>
      </c>
      <c r="J7" s="11">
        <f>IF(A7="","",YEAR(A7))</f>
      </c>
    </row>
    <row r="8" spans="1:10" x14ac:dyDescent="0.25">
      <c r="A8" s="13">
        <v>46064</v>
      </c>
      <c r="B8" s="9" t="s">
        <v>50</v>
      </c>
      <c r="C8" s="9" t="s">
        <v>37</v>
      </c>
      <c r="D8" s="9" t="s">
        <v>16</v>
      </c>
      <c r="E8" s="12">
        <f>IF(OR(B8="",C8=""),"",IFERROR(INDEX(Settings!$B$2:$B$11,MATCH(C8,Settings!$A$2:$A$11,0)),0))</f>
      </c>
      <c r="F8" s="10"/>
      <c r="G8" s="12">
        <f>IF(OR(B8="",C8="",D8=""),"",IF(D8="Cancelled",0,IF(F8="",E8,F8)))</f>
      </c>
      <c r="H8" s="9" t="s">
        <v>68</v>
      </c>
      <c r="I8" s="11">
        <f>IF(A8="","",MONTH(A8))</f>
      </c>
      <c r="J8" s="11">
        <f>IF(A8="","",YEAR(A8))</f>
      </c>
    </row>
    <row r="9" spans="1:10" x14ac:dyDescent="0.25">
      <c r="A9" s="13">
        <v>46065</v>
      </c>
      <c r="B9" s="9" t="s">
        <v>50</v>
      </c>
      <c r="C9" s="9" t="s">
        <v>42</v>
      </c>
      <c r="D9" s="9" t="s">
        <v>16</v>
      </c>
      <c r="E9" s="12">
        <f>IF(OR(B9="",C9=""),"",IFERROR(INDEX(Settings!$B$2:$B$11,MATCH(C9,Settings!$A$2:$A$11,0)),0))</f>
      </c>
      <c r="F9" s="10"/>
      <c r="G9" s="12">
        <f>IF(OR(B9="",C9="",D9=""),"",IF(D9="Cancelled",0,IF(F9="",E9,F9)))</f>
      </c>
      <c r="H9" s="9" t="s">
        <v>68</v>
      </c>
      <c r="I9" s="11">
        <f>IF(A9="","",MONTH(A9))</f>
      </c>
      <c r="J9" s="11">
        <f>IF(A9="","",YEAR(A9))</f>
      </c>
    </row>
    <row r="10" spans="1:10" x14ac:dyDescent="0.25">
      <c r="A10" s="13">
        <v>46067</v>
      </c>
      <c r="B10" s="9" t="s">
        <v>48</v>
      </c>
      <c r="C10" s="9" t="s">
        <v>37</v>
      </c>
      <c r="D10" s="9" t="s">
        <v>16</v>
      </c>
      <c r="E10" s="12">
        <f>IF(OR(B10="",C10=""),"",IFERROR(INDEX(Settings!$B$2:$B$11,MATCH(C10,Settings!$A$2:$A$11,0)),0))</f>
      </c>
      <c r="F10" s="10"/>
      <c r="G10" s="12">
        <f>IF(OR(B10="",C10="",D10=""),"",IF(D10="Cancelled",0,IF(F10="",E10,F10)))</f>
      </c>
      <c r="H10" s="9" t="s">
        <v>68</v>
      </c>
      <c r="I10" s="11">
        <f>IF(A10="","",MONTH(A10))</f>
      </c>
      <c r="J10" s="11">
        <f>IF(A10="","",YEAR(A10))</f>
      </c>
    </row>
    <row r="11" spans="1:10" x14ac:dyDescent="0.25">
      <c r="A11" s="13">
        <v>46069</v>
      </c>
      <c r="B11" s="9" t="s">
        <v>60</v>
      </c>
      <c r="C11" s="9" t="s">
        <v>37</v>
      </c>
      <c r="D11" s="9" t="s">
        <v>16</v>
      </c>
      <c r="E11" s="12">
        <f>IF(OR(B11="",C11=""),"",IFERROR(INDEX(Settings!$B$2:$B$11,MATCH(C11,Settings!$A$2:$A$11,0)),0))</f>
      </c>
      <c r="F11" s="10"/>
      <c r="G11" s="12">
        <f>IF(OR(B11="",C11="",D11=""),"",IF(D11="Cancelled",0,IF(F11="",E11,F11)))</f>
      </c>
      <c r="H11" s="9" t="s">
        <v>68</v>
      </c>
      <c r="I11" s="11">
        <f>IF(A11="","",MONTH(A11))</f>
      </c>
      <c r="J11" s="11">
        <f>IF(A11="","",YEAR(A11))</f>
      </c>
    </row>
    <row r="12" spans="1:10" x14ac:dyDescent="0.25">
      <c r="A12" s="13">
        <v>46072</v>
      </c>
      <c r="B12" s="9" t="s">
        <v>58</v>
      </c>
      <c r="C12" s="9" t="s">
        <v>39</v>
      </c>
      <c r="D12" s="9" t="s">
        <v>16</v>
      </c>
      <c r="E12" s="12">
        <f>IF(OR(B12="",C12=""),"",IFERROR(INDEX(Settings!$B$2:$B$11,MATCH(C12,Settings!$A$2:$A$11,0)),0))</f>
      </c>
      <c r="F12" s="10"/>
      <c r="G12" s="12">
        <f>IF(OR(B12="",C12="",D12=""),"",IF(D12="Cancelled",0,IF(F12="",E12,F12)))</f>
      </c>
      <c r="H12" s="9" t="s">
        <v>68</v>
      </c>
      <c r="I12" s="11">
        <f>IF(A12="","",MONTH(A12))</f>
      </c>
      <c r="J12" s="11">
        <f>IF(A12="","",YEAR(A12))</f>
      </c>
    </row>
    <row r="13" spans="1:10" x14ac:dyDescent="0.25">
      <c r="A13" s="13">
        <v>46074</v>
      </c>
      <c r="B13" s="9" t="s">
        <v>54</v>
      </c>
      <c r="C13" s="9" t="s">
        <v>40</v>
      </c>
      <c r="D13" s="9" t="s">
        <v>16</v>
      </c>
      <c r="E13" s="12">
        <f>IF(OR(B13="",C13=""),"",IFERROR(INDEX(Settings!$B$2:$B$11,MATCH(C13,Settings!$A$2:$A$11,0)),0))</f>
      </c>
      <c r="F13" s="10"/>
      <c r="G13" s="12">
        <f>IF(OR(B13="",C13="",D13=""),"",IF(D13="Cancelled",0,IF(F13="",E13,F13)))</f>
      </c>
      <c r="H13" s="9" t="s">
        <v>68</v>
      </c>
      <c r="I13" s="11">
        <f>IF(A13="","",MONTH(A13))</f>
      </c>
      <c r="J13" s="11">
        <f>IF(A13="","",YEAR(A13))</f>
      </c>
    </row>
    <row r="14" spans="1:10" x14ac:dyDescent="0.25">
      <c r="A14" s="13">
        <v>46077</v>
      </c>
      <c r="B14" s="9" t="s">
        <v>52</v>
      </c>
      <c r="C14" s="9" t="s">
        <v>37</v>
      </c>
      <c r="D14" s="9" t="s">
        <v>16</v>
      </c>
      <c r="E14" s="12">
        <f>IF(OR(B14="",C14=""),"",IFERROR(INDEX(Settings!$B$2:$B$11,MATCH(C14,Settings!$A$2:$A$11,0)),0))</f>
      </c>
      <c r="F14" s="10"/>
      <c r="G14" s="12">
        <f>IF(OR(B14="",C14="",D14=""),"",IF(D14="Cancelled",0,IF(F14="",E14,F14)))</f>
      </c>
      <c r="H14" s="9" t="s">
        <v>68</v>
      </c>
      <c r="I14" s="11">
        <f>IF(A14="","",MONTH(A14))</f>
      </c>
      <c r="J14" s="11">
        <f>IF(A14="","",YEAR(A14))</f>
      </c>
    </row>
    <row r="15" spans="1:10" x14ac:dyDescent="0.25">
      <c r="A15" s="13">
        <v>46079</v>
      </c>
      <c r="B15" s="9" t="s">
        <v>48</v>
      </c>
      <c r="C15" s="9" t="s">
        <v>42</v>
      </c>
      <c r="D15" s="9" t="s">
        <v>16</v>
      </c>
      <c r="E15" s="12">
        <f>IF(OR(B15="",C15=""),"",IFERROR(INDEX(Settings!$B$2:$B$11,MATCH(C15,Settings!$A$2:$A$11,0)),0))</f>
      </c>
      <c r="F15" s="10"/>
      <c r="G15" s="12">
        <f>IF(OR(B15="",C15="",D15=""),"",IF(D15="Cancelled",0,IF(F15="",E15,F15)))</f>
      </c>
      <c r="H15" s="9" t="s">
        <v>68</v>
      </c>
      <c r="I15" s="11">
        <f>IF(A15="","",MONTH(A15))</f>
      </c>
      <c r="J15" s="11">
        <f>IF(A15="","",YEAR(A15))</f>
      </c>
    </row>
    <row r="16" spans="1:10" x14ac:dyDescent="0.25">
      <c r="A16" s="13">
        <v>46082</v>
      </c>
      <c r="B16" s="9" t="s">
        <v>50</v>
      </c>
      <c r="C16" s="9" t="s">
        <v>37</v>
      </c>
      <c r="D16" s="9" t="s">
        <v>16</v>
      </c>
      <c r="E16" s="12">
        <f>IF(OR(B16="",C16=""),"",IFERROR(INDEX(Settings!$B$2:$B$11,MATCH(C16,Settings!$A$2:$A$11,0)),0))</f>
      </c>
      <c r="F16" s="10"/>
      <c r="G16" s="12">
        <f>IF(OR(B16="",C16="",D16=""),"",IF(D16="Cancelled",0,IF(F16="",E16,F16)))</f>
      </c>
      <c r="H16" s="9" t="s">
        <v>68</v>
      </c>
      <c r="I16" s="11">
        <f>IF(A16="","",MONTH(A16))</f>
      </c>
      <c r="J16" s="11">
        <f>IF(A16="","",YEAR(A16))</f>
      </c>
    </row>
    <row r="17" spans="1:10" x14ac:dyDescent="0.25">
      <c r="A17" s="13">
        <v>46084</v>
      </c>
      <c r="B17" s="9" t="s">
        <v>46</v>
      </c>
      <c r="C17" s="9" t="s">
        <v>38</v>
      </c>
      <c r="D17" s="9" t="s">
        <v>69</v>
      </c>
      <c r="E17" s="12">
        <f>IF(OR(B17="",C17=""),"",IFERROR(INDEX(Settings!$B$2:$B$11,MATCH(C17,Settings!$A$2:$A$11,0)),0))</f>
      </c>
      <c r="F17" s="10"/>
      <c r="G17" s="12">
        <f>IF(OR(B17="",C17="",D17=""),"",IF(D17="Cancelled",0,IF(F17="",E17,F17)))</f>
      </c>
      <c r="H17" s="9" t="s">
        <v>68</v>
      </c>
      <c r="I17" s="11">
        <f>IF(A17="","",MONTH(A17))</f>
      </c>
      <c r="J17" s="11">
        <f>IF(A17="","",YEAR(A17))</f>
      </c>
    </row>
    <row r="18" spans="1:10" x14ac:dyDescent="0.25">
      <c r="A18" s="13">
        <v>46086</v>
      </c>
      <c r="B18" s="9" t="s">
        <v>60</v>
      </c>
      <c r="C18" s="9" t="s">
        <v>39</v>
      </c>
      <c r="D18" s="9" t="s">
        <v>67</v>
      </c>
      <c r="E18" s="12">
        <f>IF(OR(B18="",C18=""),"",IFERROR(INDEX(Settings!$B$2:$B$11,MATCH(C18,Settings!$A$2:$A$11,0)),0))</f>
      </c>
      <c r="F18" s="10"/>
      <c r="G18" s="12">
        <f>IF(OR(B18="",C18="",D18=""),"",IF(D18="Cancelled",0,IF(F18="",E18,F18)))</f>
      </c>
      <c r="H18" s="9" t="s">
        <v>68</v>
      </c>
      <c r="I18" s="11">
        <f>IF(A18="","",MONTH(A18))</f>
      </c>
      <c r="J18" s="11">
        <f>IF(A18="","",YEAR(A18))</f>
      </c>
    </row>
    <row r="19" spans="1:10" x14ac:dyDescent="0.25">
      <c r="A19" s="13">
        <v>46089</v>
      </c>
      <c r="B19" s="9" t="s">
        <v>56</v>
      </c>
      <c r="C19" s="9" t="s">
        <v>41</v>
      </c>
      <c r="D19" s="9" t="s">
        <v>16</v>
      </c>
      <c r="E19" s="12">
        <f>IF(OR(B19="",C19=""),"",IFERROR(INDEX(Settings!$B$2:$B$11,MATCH(C19,Settings!$A$2:$A$11,0)),0))</f>
      </c>
      <c r="F19" s="10"/>
      <c r="G19" s="12">
        <f>IF(OR(B19="",C19="",D19=""),"",IF(D19="Cancelled",0,IF(F19="",E19,F19)))</f>
      </c>
      <c r="H19" s="9" t="s">
        <v>68</v>
      </c>
      <c r="I19" s="11">
        <f>IF(A19="","",MONTH(A19))</f>
      </c>
      <c r="J19" s="11">
        <f>IF(A19="","",YEAR(A19))</f>
      </c>
    </row>
    <row r="20" spans="1:10" x14ac:dyDescent="0.25">
      <c r="A20" s="13">
        <v>46091</v>
      </c>
      <c r="B20" s="9" t="s">
        <v>54</v>
      </c>
      <c r="C20" s="9" t="s">
        <v>37</v>
      </c>
      <c r="D20" s="9" t="s">
        <v>16</v>
      </c>
      <c r="E20" s="12">
        <f>IF(OR(B20="",C20=""),"",IFERROR(INDEX(Settings!$B$2:$B$11,MATCH(C20,Settings!$A$2:$A$11,0)),0))</f>
      </c>
      <c r="F20" s="10"/>
      <c r="G20" s="12">
        <f>IF(OR(B20="",C20="",D20=""),"",IF(D20="Cancelled",0,IF(F20="",E20,F20)))</f>
      </c>
      <c r="H20" s="9" t="s">
        <v>68</v>
      </c>
      <c r="I20" s="11">
        <f>IF(A20="","",MONTH(A20))</f>
      </c>
      <c r="J20" s="11">
        <f>IF(A20="","",YEAR(A20))</f>
      </c>
    </row>
    <row r="21" spans="1:10" x14ac:dyDescent="0.25">
      <c r="A21" s="13">
        <v>46094</v>
      </c>
      <c r="B21" s="9" t="s">
        <v>52</v>
      </c>
      <c r="C21" s="9" t="s">
        <v>37</v>
      </c>
      <c r="D21" s="9" t="s">
        <v>16</v>
      </c>
      <c r="E21" s="12">
        <f>IF(OR(B21="",C21=""),"",IFERROR(INDEX(Settings!$B$2:$B$11,MATCH(C21,Settings!$A$2:$A$11,0)),0))</f>
      </c>
      <c r="F21" s="10"/>
      <c r="G21" s="12">
        <f>IF(OR(B21="",C21="",D21=""),"",IF(D21="Cancelled",0,IF(F21="",E21,F21)))</f>
      </c>
      <c r="H21" s="9" t="s">
        <v>68</v>
      </c>
      <c r="I21" s="11">
        <f>IF(A21="","",MONTH(A21))</f>
      </c>
      <c r="J21" s="11">
        <f>IF(A21="","",YEAR(A21))</f>
      </c>
    </row>
    <row r="22" spans="1:10" x14ac:dyDescent="0.25">
      <c r="A22" s="13">
        <v>46096</v>
      </c>
      <c r="B22" s="9" t="s">
        <v>48</v>
      </c>
      <c r="C22" s="9" t="s">
        <v>37</v>
      </c>
      <c r="D22" s="9" t="s">
        <v>16</v>
      </c>
      <c r="E22" s="12">
        <f>IF(OR(B22="",C22=""),"",IFERROR(INDEX(Settings!$B$2:$B$11,MATCH(C22,Settings!$A$2:$A$11,0)),0))</f>
      </c>
      <c r="F22" s="10"/>
      <c r="G22" s="12">
        <f>IF(OR(B22="",C22="",D22=""),"",IF(D22="Cancelled",0,IF(F22="",E22,F22)))</f>
      </c>
      <c r="H22" s="9" t="s">
        <v>68</v>
      </c>
      <c r="I22" s="11">
        <f>IF(A22="","",MONTH(A22))</f>
      </c>
      <c r="J22" s="11">
        <f>IF(A22="","",YEAR(A22))</f>
      </c>
    </row>
    <row r="23" spans="1:10" x14ac:dyDescent="0.25">
      <c r="A23" s="13">
        <v>46098</v>
      </c>
      <c r="B23" s="9" t="s">
        <v>60</v>
      </c>
      <c r="C23" s="9" t="s">
        <v>38</v>
      </c>
      <c r="D23" s="9" t="s">
        <v>16</v>
      </c>
      <c r="E23" s="12">
        <f>IF(OR(B23="",C23=""),"",IFERROR(INDEX(Settings!$B$2:$B$11,MATCH(C23,Settings!$A$2:$A$11,0)),0))</f>
      </c>
      <c r="F23" s="10"/>
      <c r="G23" s="12">
        <f>IF(OR(B23="",C23="",D23=""),"",IF(D23="Cancelled",0,IF(F23="",E23,F23)))</f>
      </c>
      <c r="H23" s="9" t="s">
        <v>68</v>
      </c>
      <c r="I23" s="11">
        <f>IF(A23="","",MONTH(A23))</f>
      </c>
      <c r="J23" s="11">
        <f>IF(A23="","",YEAR(A23))</f>
      </c>
    </row>
    <row r="24" spans="1:10" x14ac:dyDescent="0.25">
      <c r="A24" s="13">
        <v>46099</v>
      </c>
      <c r="B24" s="9" t="s">
        <v>46</v>
      </c>
      <c r="C24" s="9" t="s">
        <v>39</v>
      </c>
      <c r="D24" s="9" t="s">
        <v>16</v>
      </c>
      <c r="E24" s="12">
        <f>IF(OR(B24="",C24=""),"",IFERROR(INDEX(Settings!$B$2:$B$11,MATCH(C24,Settings!$A$2:$A$11,0)),0))</f>
      </c>
      <c r="F24" s="10"/>
      <c r="G24" s="12">
        <f>IF(OR(B24="",C24="",D24=""),"",IF(D24="Cancelled",0,IF(F24="",E24,F24)))</f>
      </c>
      <c r="H24" s="9" t="s">
        <v>68</v>
      </c>
      <c r="I24" s="11">
        <f>IF(A24="","",MONTH(A24))</f>
      </c>
      <c r="J24" s="11">
        <f>IF(A24="","",YEAR(A24))</f>
      </c>
    </row>
    <row r="25" spans="1:10" x14ac:dyDescent="0.25">
      <c r="A25" s="13">
        <v>46101</v>
      </c>
      <c r="B25" s="9" t="s">
        <v>58</v>
      </c>
      <c r="C25" s="9" t="s">
        <v>40</v>
      </c>
      <c r="D25" s="9" t="s">
        <v>16</v>
      </c>
      <c r="E25" s="12">
        <f>IF(OR(B25="",C25=""),"",IFERROR(INDEX(Settings!$B$2:$B$11,MATCH(C25,Settings!$A$2:$A$11,0)),0))</f>
      </c>
      <c r="F25" s="10"/>
      <c r="G25" s="12">
        <f>IF(OR(B25="",C25="",D25=""),"",IF(D25="Cancelled",0,IF(F25="",E25,F25)))</f>
      </c>
      <c r="H25" s="9" t="s">
        <v>68</v>
      </c>
      <c r="I25" s="11">
        <f>IF(A25="","",MONTH(A25))</f>
      </c>
      <c r="J25" s="11">
        <f>IF(A25="","",YEAR(A25))</f>
      </c>
    </row>
    <row r="26" spans="1:10" x14ac:dyDescent="0.25">
      <c r="A26" s="13">
        <v>46103</v>
      </c>
      <c r="B26" s="9" t="s">
        <v>54</v>
      </c>
      <c r="C26" s="9" t="s">
        <v>41</v>
      </c>
      <c r="D26" s="9" t="s">
        <v>16</v>
      </c>
      <c r="E26" s="12">
        <f>IF(OR(B26="",C26=""),"",IFERROR(INDEX(Settings!$B$2:$B$11,MATCH(C26,Settings!$A$2:$A$11,0)),0))</f>
      </c>
      <c r="F26" s="10"/>
      <c r="G26" s="12">
        <f>IF(OR(B26="",C26="",D26=""),"",IF(D26="Cancelled",0,IF(F26="",E26,F26)))</f>
      </c>
      <c r="H26" s="9" t="s">
        <v>68</v>
      </c>
      <c r="I26" s="11">
        <f>IF(A26="","",MONTH(A26))</f>
      </c>
      <c r="J26" s="11">
        <f>IF(A26="","",YEAR(A26))</f>
      </c>
    </row>
    <row r="27" spans="1:10" x14ac:dyDescent="0.25">
      <c r="A27" s="13">
        <v>46104</v>
      </c>
      <c r="B27" s="9" t="s">
        <v>56</v>
      </c>
      <c r="C27" s="9" t="s">
        <v>37</v>
      </c>
      <c r="D27" s="9" t="s">
        <v>16</v>
      </c>
      <c r="E27" s="12">
        <f>IF(OR(B27="",C27=""),"",IFERROR(INDEX(Settings!$B$2:$B$11,MATCH(C27,Settings!$A$2:$A$11,0)),0))</f>
      </c>
      <c r="F27" s="10"/>
      <c r="G27" s="12">
        <f>IF(OR(B27="",C27="",D27=""),"",IF(D27="Cancelled",0,IF(F27="",E27,F27)))</f>
      </c>
      <c r="H27" s="9" t="s">
        <v>68</v>
      </c>
      <c r="I27" s="11">
        <f>IF(A27="","",MONTH(A27))</f>
      </c>
      <c r="J27" s="11">
        <f>IF(A27="","",YEAR(A27))</f>
      </c>
    </row>
    <row r="28" spans="1:10" x14ac:dyDescent="0.25">
      <c r="A28" s="13">
        <v>46106</v>
      </c>
      <c r="B28" s="9" t="s">
        <v>52</v>
      </c>
      <c r="C28" s="9" t="s">
        <v>42</v>
      </c>
      <c r="D28" s="9" t="s">
        <v>16</v>
      </c>
      <c r="E28" s="12">
        <f>IF(OR(B28="",C28=""),"",IFERROR(INDEX(Settings!$B$2:$B$11,MATCH(C28,Settings!$A$2:$A$11,0)),0))</f>
      </c>
      <c r="F28" s="10"/>
      <c r="G28" s="12">
        <f>IF(OR(B28="",C28="",D28=""),"",IF(D28="Cancelled",0,IF(F28="",E28,F28)))</f>
      </c>
      <c r="H28" s="9" t="s">
        <v>68</v>
      </c>
      <c r="I28" s="11">
        <f>IF(A28="","",MONTH(A28))</f>
      </c>
      <c r="J28" s="11">
        <f>IF(A28="","",YEAR(A28))</f>
      </c>
    </row>
    <row r="29" spans="1:10" x14ac:dyDescent="0.25">
      <c r="A29" s="13">
        <v>46108</v>
      </c>
      <c r="B29" s="9" t="s">
        <v>50</v>
      </c>
      <c r="C29" s="9" t="s">
        <v>37</v>
      </c>
      <c r="D29" s="9" t="s">
        <v>16</v>
      </c>
      <c r="E29" s="12">
        <f>IF(OR(B29="",C29=""),"",IFERROR(INDEX(Settings!$B$2:$B$11,MATCH(C29,Settings!$A$2:$A$11,0)),0))</f>
      </c>
      <c r="F29" s="10"/>
      <c r="G29" s="12">
        <f>IF(OR(B29="",C29="",D29=""),"",IF(D29="Cancelled",0,IF(F29="",E29,F29)))</f>
      </c>
      <c r="H29" s="9" t="s">
        <v>68</v>
      </c>
      <c r="I29" s="11">
        <f>IF(A29="","",MONTH(A29))</f>
      </c>
      <c r="J29" s="11">
        <f>IF(A29="","",YEAR(A29))</f>
      </c>
    </row>
    <row r="30" spans="1:10" x14ac:dyDescent="0.25">
      <c r="A30" s="13">
        <v>46114</v>
      </c>
      <c r="B30" s="9" t="s">
        <v>50</v>
      </c>
      <c r="C30" s="9" t="s">
        <v>38</v>
      </c>
      <c r="D30" s="9" t="s">
        <v>16</v>
      </c>
      <c r="E30" s="12">
        <f>IF(OR(B30="",C30=""),"",IFERROR(INDEX(Settings!$B$2:$B$11,MATCH(C30,Settings!$A$2:$A$11,0)),0))</f>
      </c>
      <c r="F30" s="10"/>
      <c r="G30" s="12">
        <f>IF(OR(B30="",C30="",D30=""),"",IF(D30="Cancelled",0,IF(F30="",E30,F30)))</f>
      </c>
      <c r="H30" s="9" t="s">
        <v>68</v>
      </c>
      <c r="I30" s="11">
        <f>IF(A30="","",MONTH(A30))</f>
      </c>
      <c r="J30" s="11">
        <f>IF(A30="","",YEAR(A30))</f>
      </c>
    </row>
    <row r="31" spans="1:10" x14ac:dyDescent="0.25">
      <c r="A31" s="13">
        <v>46116</v>
      </c>
      <c r="B31" s="9" t="s">
        <v>48</v>
      </c>
      <c r="C31" s="9" t="s">
        <v>39</v>
      </c>
      <c r="D31" s="9" t="s">
        <v>69</v>
      </c>
      <c r="E31" s="12">
        <f>IF(OR(B31="",C31=""),"",IFERROR(INDEX(Settings!$B$2:$B$11,MATCH(C31,Settings!$A$2:$A$11,0)),0))</f>
      </c>
      <c r="F31" s="10"/>
      <c r="G31" s="12">
        <f>IF(OR(B31="",C31="",D31=""),"",IF(D31="Cancelled",0,IF(F31="",E31,F31)))</f>
      </c>
      <c r="H31" s="9" t="s">
        <v>68</v>
      </c>
      <c r="I31" s="11">
        <f>IF(A31="","",MONTH(A31))</f>
      </c>
      <c r="J31" s="11">
        <f>IF(A31="","",YEAR(A31))</f>
      </c>
    </row>
    <row r="32" spans="1:10" x14ac:dyDescent="0.25">
      <c r="A32" s="13">
        <v>46118</v>
      </c>
      <c r="B32" s="9" t="s">
        <v>60</v>
      </c>
      <c r="C32" s="9" t="s">
        <v>40</v>
      </c>
      <c r="D32" s="9" t="s">
        <v>16</v>
      </c>
      <c r="E32" s="12">
        <f>IF(OR(B32="",C32=""),"",IFERROR(INDEX(Settings!$B$2:$B$11,MATCH(C32,Settings!$A$2:$A$11,0)),0))</f>
      </c>
      <c r="F32" s="10"/>
      <c r="G32" s="12">
        <f>IF(OR(B32="",C32="",D32=""),"",IF(D32="Cancelled",0,IF(F32="",E32,F32)))</f>
      </c>
      <c r="H32" s="9" t="s">
        <v>68</v>
      </c>
      <c r="I32" s="11">
        <f>IF(A32="","",MONTH(A32))</f>
      </c>
      <c r="J32" s="11">
        <f>IF(A32="","",YEAR(A32))</f>
      </c>
    </row>
    <row r="33" spans="1:10" x14ac:dyDescent="0.25">
      <c r="A33" s="13">
        <v>46119</v>
      </c>
      <c r="B33" s="9" t="s">
        <v>60</v>
      </c>
      <c r="C33" s="9" t="s">
        <v>41</v>
      </c>
      <c r="D33" s="9" t="s">
        <v>16</v>
      </c>
      <c r="E33" s="12">
        <f>IF(OR(B33="",C33=""),"",IFERROR(INDEX(Settings!$B$2:$B$11,MATCH(C33,Settings!$A$2:$A$11,0)),0))</f>
      </c>
      <c r="F33" s="10"/>
      <c r="G33" s="12">
        <f>IF(OR(B33="",C33="",D33=""),"",IF(D33="Cancelled",0,IF(F33="",E33,F33)))</f>
      </c>
      <c r="H33" s="9" t="s">
        <v>68</v>
      </c>
      <c r="I33" s="11">
        <f>IF(A33="","",MONTH(A33))</f>
      </c>
      <c r="J33" s="11">
        <f>IF(A33="","",YEAR(A33))</f>
      </c>
    </row>
    <row r="34" spans="1:10" x14ac:dyDescent="0.25">
      <c r="A34" s="13">
        <v>46121</v>
      </c>
      <c r="B34" s="9" t="s">
        <v>58</v>
      </c>
      <c r="C34" s="9" t="s">
        <v>37</v>
      </c>
      <c r="D34" s="9" t="s">
        <v>67</v>
      </c>
      <c r="E34" s="12">
        <f>IF(OR(B34="",C34=""),"",IFERROR(INDEX(Settings!$B$2:$B$11,MATCH(C34,Settings!$A$2:$A$11,0)),0))</f>
      </c>
      <c r="F34" s="10"/>
      <c r="G34" s="12">
        <f>IF(OR(B34="",C34="",D34=""),"",IF(D34="Cancelled",0,IF(F34="",E34,F34)))</f>
      </c>
      <c r="H34" s="9" t="s">
        <v>68</v>
      </c>
      <c r="I34" s="11">
        <f>IF(A34="","",MONTH(A34))</f>
      </c>
      <c r="J34" s="11">
        <f>IF(A34="","",YEAR(A34))</f>
      </c>
    </row>
    <row r="35" spans="1:10" x14ac:dyDescent="0.25">
      <c r="A35" s="13">
        <v>46123</v>
      </c>
      <c r="B35" s="9" t="s">
        <v>54</v>
      </c>
      <c r="C35" s="9" t="s">
        <v>42</v>
      </c>
      <c r="D35" s="9" t="s">
        <v>16</v>
      </c>
      <c r="E35" s="12">
        <f>IF(OR(B35="",C35=""),"",IFERROR(INDEX(Settings!$B$2:$B$11,MATCH(C35,Settings!$A$2:$A$11,0)),0))</f>
      </c>
      <c r="F35" s="10">
        <v>60</v>
      </c>
      <c r="G35" s="12">
        <f>IF(OR(B35="",C35="",D35=""),"",IF(D35="Cancelled",0,IF(F35="",E35,F35)))</f>
      </c>
      <c r="H35" s="9" t="s">
        <v>68</v>
      </c>
      <c r="I35" s="11">
        <f>IF(A35="","",MONTH(A35))</f>
      </c>
      <c r="J35" s="11">
        <f>IF(A35="","",YEAR(A35))</f>
      </c>
    </row>
    <row r="36" spans="1:10" x14ac:dyDescent="0.25">
      <c r="A36" s="13">
        <v>46124</v>
      </c>
      <c r="B36" s="9" t="s">
        <v>56</v>
      </c>
      <c r="C36" s="9" t="s">
        <v>37</v>
      </c>
      <c r="D36" s="9" t="s">
        <v>16</v>
      </c>
      <c r="E36" s="12">
        <f>IF(OR(B36="",C36=""),"",IFERROR(INDEX(Settings!$B$2:$B$11,MATCH(C36,Settings!$A$2:$A$11,0)),0))</f>
      </c>
      <c r="F36" s="10"/>
      <c r="G36" s="12">
        <f>IF(OR(B36="",C36="",D36=""),"",IF(D36="Cancelled",0,IF(F36="",E36,F36)))</f>
      </c>
      <c r="H36" s="9" t="s">
        <v>68</v>
      </c>
      <c r="I36" s="11">
        <f>IF(A36="","",MONTH(A36))</f>
      </c>
      <c r="J36" s="11">
        <f>IF(A36="","",YEAR(A36))</f>
      </c>
    </row>
    <row r="37" spans="1:10" x14ac:dyDescent="0.25">
      <c r="A37" s="13">
        <v>46126</v>
      </c>
      <c r="B37" s="9" t="s">
        <v>52</v>
      </c>
      <c r="C37" s="9" t="s">
        <v>37</v>
      </c>
      <c r="D37" s="9" t="s">
        <v>16</v>
      </c>
      <c r="E37" s="12">
        <f>IF(OR(B37="",C37=""),"",IFERROR(INDEX(Settings!$B$2:$B$11,MATCH(C37,Settings!$A$2:$A$11,0)),0))</f>
      </c>
      <c r="F37" s="10"/>
      <c r="G37" s="12">
        <f>IF(OR(B37="",C37="",D37=""),"",IF(D37="Cancelled",0,IF(F37="",E37,F37)))</f>
      </c>
      <c r="H37" s="9" t="s">
        <v>68</v>
      </c>
      <c r="I37" s="11">
        <f>IF(A37="","",MONTH(A37))</f>
      </c>
      <c r="J37" s="11">
        <f>IF(A37="","",YEAR(A37))</f>
      </c>
    </row>
    <row r="38" spans="1:10" x14ac:dyDescent="0.25">
      <c r="A38" s="13">
        <v>46128</v>
      </c>
      <c r="B38" s="9" t="s">
        <v>48</v>
      </c>
      <c r="C38" s="9" t="s">
        <v>38</v>
      </c>
      <c r="D38" s="9" t="s">
        <v>16</v>
      </c>
      <c r="E38" s="12">
        <f>IF(OR(B38="",C38=""),"",IFERROR(INDEX(Settings!$B$2:$B$11,MATCH(C38,Settings!$A$2:$A$11,0)),0))</f>
      </c>
      <c r="F38" s="10"/>
      <c r="G38" s="12">
        <f>IF(OR(B38="",C38="",D38=""),"",IF(D38="Cancelled",0,IF(F38="",E38,F38)))</f>
      </c>
      <c r="H38" s="9" t="s">
        <v>68</v>
      </c>
      <c r="I38" s="11">
        <f>IF(A38="","",MONTH(A38))</f>
      </c>
      <c r="J38" s="11">
        <f>IF(A38="","",YEAR(A38))</f>
      </c>
    </row>
    <row r="39" spans="1:10" x14ac:dyDescent="0.25">
      <c r="A39" s="13">
        <v>46129</v>
      </c>
      <c r="B39" s="9" t="s">
        <v>50</v>
      </c>
      <c r="C39" s="9" t="s">
        <v>39</v>
      </c>
      <c r="D39" s="9" t="s">
        <v>16</v>
      </c>
      <c r="E39" s="12">
        <f>IF(OR(B39="",C39=""),"",IFERROR(INDEX(Settings!$B$2:$B$11,MATCH(C39,Settings!$A$2:$A$11,0)),0))</f>
      </c>
      <c r="F39" s="10"/>
      <c r="G39" s="12">
        <f>IF(OR(B39="",C39="",D39=""),"",IF(D39="Cancelled",0,IF(F39="",E39,F39)))</f>
      </c>
      <c r="H39" s="9" t="s">
        <v>68</v>
      </c>
      <c r="I39" s="11">
        <f>IF(A39="","",MONTH(A39))</f>
      </c>
      <c r="J39" s="11">
        <f>IF(A39="","",YEAR(A39))</f>
      </c>
    </row>
    <row r="40" spans="1:10" x14ac:dyDescent="0.25">
      <c r="A40" s="13">
        <v>46131</v>
      </c>
      <c r="B40" s="9" t="s">
        <v>46</v>
      </c>
      <c r="C40" s="9" t="s">
        <v>40</v>
      </c>
      <c r="D40" s="9" t="s">
        <v>16</v>
      </c>
      <c r="E40" s="12">
        <f>IF(OR(B40="",C40=""),"",IFERROR(INDEX(Settings!$B$2:$B$11,MATCH(C40,Settings!$A$2:$A$11,0)),0))</f>
      </c>
      <c r="F40" s="10"/>
      <c r="G40" s="12">
        <f>IF(OR(B40="",C40="",D40=""),"",IF(D40="Cancelled",0,IF(F40="",E40,F40)))</f>
      </c>
      <c r="H40" s="9" t="s">
        <v>68</v>
      </c>
      <c r="I40" s="11">
        <f>IF(A40="","",MONTH(A40))</f>
      </c>
      <c r="J40" s="11">
        <f>IF(A40="","",YEAR(A40))</f>
      </c>
    </row>
    <row r="41" spans="1:10" x14ac:dyDescent="0.25">
      <c r="A41" s="13">
        <v>46133</v>
      </c>
      <c r="B41" s="9" t="s">
        <v>58</v>
      </c>
      <c r="C41" s="9" t="s">
        <v>41</v>
      </c>
      <c r="D41" s="9" t="s">
        <v>16</v>
      </c>
      <c r="E41" s="12">
        <f>IF(OR(B41="",C41=""),"",IFERROR(INDEX(Settings!$B$2:$B$11,MATCH(C41,Settings!$A$2:$A$11,0)),0))</f>
      </c>
      <c r="F41" s="10"/>
      <c r="G41" s="12">
        <f>IF(OR(B41="",C41="",D41=""),"",IF(D41="Cancelled",0,IF(F41="",E41,F41)))</f>
      </c>
      <c r="H41" s="9" t="s">
        <v>68</v>
      </c>
      <c r="I41" s="11">
        <f>IF(A41="","",MONTH(A41))</f>
      </c>
      <c r="J41" s="11">
        <f>IF(A41="","",YEAR(A41))</f>
      </c>
    </row>
    <row r="42" spans="1:10" x14ac:dyDescent="0.25">
      <c r="A42" s="13">
        <v>46136</v>
      </c>
      <c r="B42" s="9" t="s">
        <v>56</v>
      </c>
      <c r="C42" s="9" t="s">
        <v>42</v>
      </c>
      <c r="D42" s="9" t="s">
        <v>16</v>
      </c>
      <c r="E42" s="12">
        <f>IF(OR(B42="",C42=""),"",IFERROR(INDEX(Settings!$B$2:$B$11,MATCH(C42,Settings!$A$2:$A$11,0)),0))</f>
      </c>
      <c r="F42" s="10"/>
      <c r="G42" s="12">
        <f>IF(OR(B42="",C42="",D42=""),"",IF(D42="Cancelled",0,IF(F42="",E42,F42)))</f>
      </c>
      <c r="H42" s="9" t="s">
        <v>68</v>
      </c>
      <c r="I42" s="11">
        <f>IF(A42="","",MONTH(A42))</f>
      </c>
      <c r="J42" s="11">
        <f>IF(A42="","",YEAR(A42))</f>
      </c>
    </row>
    <row r="43" spans="1:10" x14ac:dyDescent="0.25">
      <c r="A43" s="13">
        <v>46138</v>
      </c>
      <c r="B43" s="9" t="s">
        <v>54</v>
      </c>
      <c r="C43" s="9" t="s">
        <v>37</v>
      </c>
      <c r="D43" s="9" t="s">
        <v>16</v>
      </c>
      <c r="E43" s="12">
        <f>IF(OR(B43="",C43=""),"",IFERROR(INDEX(Settings!$B$2:$B$11,MATCH(C43,Settings!$A$2:$A$11,0)),0))</f>
      </c>
      <c r="F43" s="10"/>
      <c r="G43" s="12">
        <f>IF(OR(B43="",C43="",D43=""),"",IF(D43="Cancelled",0,IF(F43="",E43,F43)))</f>
      </c>
      <c r="H43" s="9" t="s">
        <v>68</v>
      </c>
      <c r="I43" s="11">
        <f>IF(A43="","",MONTH(A43))</f>
      </c>
      <c r="J43" s="11">
        <f>IF(A43="","",YEAR(A43))</f>
      </c>
    </row>
    <row r="44" spans="1:10" x14ac:dyDescent="0.25">
      <c r="A44" s="13">
        <v>46143</v>
      </c>
      <c r="B44" s="9" t="s">
        <v>54</v>
      </c>
      <c r="C44" s="9" t="s">
        <v>38</v>
      </c>
      <c r="D44" s="9" t="s">
        <v>16</v>
      </c>
      <c r="E44" s="12">
        <f>IF(OR(B44="",C44=""),"",IFERROR(INDEX(Settings!$B$2:$B$11,MATCH(C44,Settings!$A$2:$A$11,0)),0))</f>
      </c>
      <c r="F44" s="10"/>
      <c r="G44" s="12">
        <f>IF(OR(B44="",C44="",D44=""),"",IF(D44="Cancelled",0,IF(F44="",E44,F44)))</f>
      </c>
      <c r="H44" s="9" t="s">
        <v>68</v>
      </c>
      <c r="I44" s="11">
        <f>IF(A44="","",MONTH(A44))</f>
      </c>
      <c r="J44" s="11">
        <f>IF(A44="","",YEAR(A44))</f>
      </c>
    </row>
    <row r="45" spans="1:10" x14ac:dyDescent="0.25">
      <c r="A45" s="13">
        <v>46145</v>
      </c>
      <c r="B45" s="9" t="s">
        <v>52</v>
      </c>
      <c r="C45" s="9" t="s">
        <v>39</v>
      </c>
      <c r="D45" s="9" t="s">
        <v>16</v>
      </c>
      <c r="E45" s="12">
        <f>IF(OR(B45="",C45=""),"",IFERROR(INDEX(Settings!$B$2:$B$11,MATCH(C45,Settings!$A$2:$A$11,0)),0))</f>
      </c>
      <c r="F45" s="10"/>
      <c r="G45" s="12">
        <f>IF(OR(B45="",C45="",D45=""),"",IF(D45="Cancelled",0,IF(F45="",E45,F45)))</f>
      </c>
      <c r="H45" s="9" t="s">
        <v>68</v>
      </c>
      <c r="I45" s="11">
        <f>IF(A45="","",MONTH(A45))</f>
      </c>
      <c r="J45" s="11">
        <f>IF(A45="","",YEAR(A45))</f>
      </c>
    </row>
    <row r="46" spans="1:10" x14ac:dyDescent="0.25">
      <c r="A46" s="13">
        <v>46147</v>
      </c>
      <c r="B46" s="9" t="s">
        <v>48</v>
      </c>
      <c r="C46" s="9" t="s">
        <v>40</v>
      </c>
      <c r="D46" s="9" t="s">
        <v>69</v>
      </c>
      <c r="E46" s="12">
        <f>IF(OR(B46="",C46=""),"",IFERROR(INDEX(Settings!$B$2:$B$11,MATCH(C46,Settings!$A$2:$A$11,0)),0))</f>
      </c>
      <c r="F46" s="10"/>
      <c r="G46" s="12">
        <f>IF(OR(B46="",C46="",D46=""),"",IF(D46="Cancelled",0,IF(F46="",E46,F46)))</f>
      </c>
      <c r="H46" s="9" t="s">
        <v>68</v>
      </c>
      <c r="I46" s="11">
        <f>IF(A46="","",MONTH(A46))</f>
      </c>
      <c r="J46" s="11">
        <f>IF(A46="","",YEAR(A46))</f>
      </c>
    </row>
    <row r="47" spans="1:10" x14ac:dyDescent="0.25">
      <c r="A47" s="13">
        <v>46148</v>
      </c>
      <c r="B47" s="9" t="s">
        <v>48</v>
      </c>
      <c r="C47" s="9" t="s">
        <v>41</v>
      </c>
      <c r="D47" s="9" t="s">
        <v>69</v>
      </c>
      <c r="E47" s="12">
        <f>IF(OR(B47="",C47=""),"",IFERROR(INDEX(Settings!$B$2:$B$11,MATCH(C47,Settings!$A$2:$A$11,0)),0))</f>
      </c>
      <c r="F47" s="10"/>
      <c r="G47" s="12">
        <f>IF(OR(B47="",C47="",D47=""),"",IF(D47="Cancelled",0,IF(F47="",E47,F47)))</f>
      </c>
      <c r="H47" s="9" t="s">
        <v>68</v>
      </c>
      <c r="I47" s="11">
        <f>IF(A47="","",MONTH(A47))</f>
      </c>
      <c r="J47" s="11">
        <f>IF(A47="","",YEAR(A47))</f>
      </c>
    </row>
    <row r="48" spans="1:10" x14ac:dyDescent="0.25">
      <c r="A48" s="13">
        <v>46150</v>
      </c>
      <c r="B48" s="9" t="s">
        <v>46</v>
      </c>
      <c r="C48" s="9" t="s">
        <v>37</v>
      </c>
      <c r="D48" s="9" t="s">
        <v>16</v>
      </c>
      <c r="E48" s="12">
        <f>IF(OR(B48="",C48=""),"",IFERROR(INDEX(Settings!$B$2:$B$11,MATCH(C48,Settings!$A$2:$A$11,0)),0))</f>
      </c>
      <c r="F48" s="10"/>
      <c r="G48" s="12">
        <f>IF(OR(B48="",C48="",D48=""),"",IF(D48="Cancelled",0,IF(F48="",E48,F48)))</f>
      </c>
      <c r="H48" s="9" t="s">
        <v>68</v>
      </c>
      <c r="I48" s="11">
        <f>IF(A48="","",MONTH(A48))</f>
      </c>
      <c r="J48" s="11">
        <f>IF(A48="","",YEAR(A48))</f>
      </c>
    </row>
    <row r="49" spans="1:10" x14ac:dyDescent="0.25">
      <c r="A49" s="13">
        <v>46152</v>
      </c>
      <c r="B49" s="9" t="s">
        <v>58</v>
      </c>
      <c r="C49" s="9" t="s">
        <v>42</v>
      </c>
      <c r="D49" s="9" t="s">
        <v>16</v>
      </c>
      <c r="E49" s="12">
        <f>IF(OR(B49="",C49=""),"",IFERROR(INDEX(Settings!$B$2:$B$11,MATCH(C49,Settings!$A$2:$A$11,0)),0))</f>
      </c>
      <c r="F49" s="10"/>
      <c r="G49" s="12">
        <f>IF(OR(B49="",C49="",D49=""),"",IF(D49="Cancelled",0,IF(F49="",E49,F49)))</f>
      </c>
      <c r="H49" s="9" t="s">
        <v>68</v>
      </c>
      <c r="I49" s="11">
        <f>IF(A49="","",MONTH(A49))</f>
      </c>
      <c r="J49" s="11">
        <f>IF(A49="","",YEAR(A49))</f>
      </c>
    </row>
    <row r="50" spans="1:10" x14ac:dyDescent="0.25">
      <c r="A50" s="13">
        <v>46155</v>
      </c>
      <c r="B50" s="9" t="s">
        <v>56</v>
      </c>
      <c r="C50" s="9" t="s">
        <v>37</v>
      </c>
      <c r="D50" s="9" t="s">
        <v>67</v>
      </c>
      <c r="E50" s="12">
        <f>IF(OR(B50="",C50=""),"",IFERROR(INDEX(Settings!$B$2:$B$11,MATCH(C50,Settings!$A$2:$A$11,0)),0))</f>
      </c>
      <c r="F50" s="10"/>
      <c r="G50" s="12">
        <f>IF(OR(B50="",C50="",D50=""),"",IF(D50="Cancelled",0,IF(F50="",E50,F50)))</f>
      </c>
      <c r="H50" s="9" t="s">
        <v>68</v>
      </c>
      <c r="I50" s="11">
        <f>IF(A50="","",MONTH(A50))</f>
      </c>
      <c r="J50" s="11">
        <f>IF(A50="","",YEAR(A50))</f>
      </c>
    </row>
    <row r="51" spans="1:10" x14ac:dyDescent="0.25">
      <c r="A51" s="13">
        <v>46157</v>
      </c>
      <c r="B51" s="9" t="s">
        <v>52</v>
      </c>
      <c r="C51" s="9" t="s">
        <v>38</v>
      </c>
      <c r="D51" s="9" t="s">
        <v>16</v>
      </c>
      <c r="E51" s="12">
        <f>IF(OR(B51="",C51=""),"",IFERROR(INDEX(Settings!$B$2:$B$11,MATCH(C51,Settings!$A$2:$A$11,0)),0))</f>
      </c>
      <c r="F51" s="10"/>
      <c r="G51" s="12">
        <f>IF(OR(B51="",C51="",D51=""),"",IF(D51="Cancelled",0,IF(F51="",E51,F51)))</f>
      </c>
      <c r="H51" s="9" t="s">
        <v>68</v>
      </c>
      <c r="I51" s="11">
        <f>IF(A51="","",MONTH(A51))</f>
      </c>
      <c r="J51" s="11">
        <f>IF(A51="","",YEAR(A51))</f>
      </c>
    </row>
    <row r="52" spans="1:10" x14ac:dyDescent="0.25">
      <c r="A52" s="13">
        <v>46160</v>
      </c>
      <c r="B52" s="9" t="s">
        <v>50</v>
      </c>
      <c r="C52" s="9" t="s">
        <v>40</v>
      </c>
      <c r="D52" s="9" t="s">
        <v>16</v>
      </c>
      <c r="E52" s="12">
        <f>IF(OR(B52="",C52=""),"",IFERROR(INDEX(Settings!$B$2:$B$11,MATCH(C52,Settings!$A$2:$A$11,0)),0))</f>
      </c>
      <c r="F52" s="10"/>
      <c r="G52" s="12">
        <f>IF(OR(B52="",C52="",D52=""),"",IF(D52="Cancelled",0,IF(F52="",E52,F52)))</f>
      </c>
      <c r="H52" s="9" t="s">
        <v>68</v>
      </c>
      <c r="I52" s="11">
        <f>IF(A52="","",MONTH(A52))</f>
      </c>
      <c r="J52" s="11">
        <f>IF(A52="","",YEAR(A52))</f>
      </c>
    </row>
    <row r="53" spans="1:10" x14ac:dyDescent="0.25">
      <c r="A53" s="13">
        <v>46162</v>
      </c>
      <c r="B53" s="9" t="s">
        <v>46</v>
      </c>
      <c r="C53" s="9" t="s">
        <v>41</v>
      </c>
      <c r="D53" s="9" t="s">
        <v>16</v>
      </c>
      <c r="E53" s="12">
        <f>IF(OR(B53="",C53=""),"",IFERROR(INDEX(Settings!$B$2:$B$11,MATCH(C53,Settings!$A$2:$A$11,0)),0))</f>
      </c>
      <c r="F53" s="10"/>
      <c r="G53" s="12">
        <f>IF(OR(B53="",C53="",D53=""),"",IF(D53="Cancelled",0,IF(F53="",E53,F53)))</f>
      </c>
      <c r="H53" s="9" t="s">
        <v>68</v>
      </c>
      <c r="I53" s="11">
        <f>IF(A53="","",MONTH(A53))</f>
      </c>
      <c r="J53" s="11">
        <f>IF(A53="","",YEAR(A53))</f>
      </c>
    </row>
    <row r="54" spans="1:10" x14ac:dyDescent="0.25">
      <c r="A54" s="13">
        <v>46164</v>
      </c>
      <c r="B54" s="9" t="s">
        <v>60</v>
      </c>
      <c r="C54" s="9" t="s">
        <v>37</v>
      </c>
      <c r="D54" s="9" t="s">
        <v>16</v>
      </c>
      <c r="E54" s="12">
        <f>IF(OR(B54="",C54=""),"",IFERROR(INDEX(Settings!$B$2:$B$11,MATCH(C54,Settings!$A$2:$A$11,0)),0))</f>
      </c>
      <c r="F54" s="10"/>
      <c r="G54" s="12">
        <f>IF(OR(B54="",C54="",D54=""),"",IF(D54="Cancelled",0,IF(F54="",E54,F54)))</f>
      </c>
      <c r="H54" s="9" t="s">
        <v>68</v>
      </c>
      <c r="I54" s="11">
        <f>IF(A54="","",MONTH(A54))</f>
      </c>
      <c r="J54" s="11">
        <f>IF(A54="","",YEAR(A54))</f>
      </c>
    </row>
    <row r="55" spans="1:10" x14ac:dyDescent="0.25">
      <c r="A55" s="13">
        <v>46165</v>
      </c>
      <c r="B55" s="9" t="s">
        <v>60</v>
      </c>
      <c r="C55" s="9" t="s">
        <v>42</v>
      </c>
      <c r="D55" s="9" t="s">
        <v>16</v>
      </c>
      <c r="E55" s="12">
        <f>IF(OR(B55="",C55=""),"",IFERROR(INDEX(Settings!$B$2:$B$11,MATCH(C55,Settings!$A$2:$A$11,0)),0))</f>
      </c>
      <c r="F55" s="10"/>
      <c r="G55" s="12">
        <f>IF(OR(B55="",C55="",D55=""),"",IF(D55="Cancelled",0,IF(F55="",E55,F55)))</f>
      </c>
      <c r="H55" s="9" t="s">
        <v>68</v>
      </c>
      <c r="I55" s="11">
        <f>IF(A55="","",MONTH(A55))</f>
      </c>
      <c r="J55" s="11">
        <f>IF(A55="","",YEAR(A55))</f>
      </c>
    </row>
    <row r="56" spans="1:10" x14ac:dyDescent="0.25">
      <c r="A56" s="13">
        <v>46167</v>
      </c>
      <c r="B56" s="9" t="s">
        <v>58</v>
      </c>
      <c r="C56" s="9" t="s">
        <v>37</v>
      </c>
      <c r="D56" s="9" t="s">
        <v>16</v>
      </c>
      <c r="E56" s="12">
        <f>IF(OR(B56="",C56=""),"",IFERROR(INDEX(Settings!$B$2:$B$11,MATCH(C56,Settings!$A$2:$A$11,0)),0))</f>
      </c>
      <c r="F56" s="10"/>
      <c r="G56" s="12">
        <f>IF(OR(B56="",C56="",D56=""),"",IF(D56="Cancelled",0,IF(F56="",E56,F56)))</f>
      </c>
      <c r="H56" s="9" t="s">
        <v>68</v>
      </c>
      <c r="I56" s="11">
        <f>IF(A56="","",MONTH(A56))</f>
      </c>
      <c r="J56" s="11">
        <f>IF(A56="","",YEAR(A56))</f>
      </c>
    </row>
    <row r="57" spans="1:10" x14ac:dyDescent="0.25">
      <c r="A57" s="13">
        <v>46169</v>
      </c>
      <c r="B57" s="9" t="s">
        <v>54</v>
      </c>
      <c r="C57" s="9" t="s">
        <v>37</v>
      </c>
      <c r="D57" s="9" t="s">
        <v>16</v>
      </c>
      <c r="E57" s="12">
        <f>IF(OR(B57="",C57=""),"",IFERROR(INDEX(Settings!$B$2:$B$11,MATCH(C57,Settings!$A$2:$A$11,0)),0))</f>
      </c>
      <c r="F57" s="10"/>
      <c r="G57" s="12">
        <f>IF(OR(B57="",C57="",D57=""),"",IF(D57="Cancelled",0,IF(F57="",E57,F57)))</f>
      </c>
      <c r="H57" s="9" t="s">
        <v>68</v>
      </c>
      <c r="I57" s="11">
        <f>IF(A57="","",MONTH(A57))</f>
      </c>
      <c r="J57" s="11">
        <f>IF(A57="","",YEAR(A57))</f>
      </c>
    </row>
    <row r="58" spans="1:10" x14ac:dyDescent="0.25">
      <c r="A58" s="13">
        <v>46175</v>
      </c>
      <c r="B58" s="9" t="s">
        <v>56</v>
      </c>
      <c r="C58" s="9" t="s">
        <v>39</v>
      </c>
      <c r="D58" s="9" t="s">
        <v>16</v>
      </c>
      <c r="E58" s="12">
        <f>IF(OR(B58="",C58=""),"",IFERROR(INDEX(Settings!$B$2:$B$11,MATCH(C58,Settings!$A$2:$A$11,0)),0))</f>
      </c>
      <c r="F58" s="10"/>
      <c r="G58" s="12">
        <f>IF(OR(B58="",C58="",D58=""),"",IF(D58="Cancelled",0,IF(F58="",E58,F58)))</f>
      </c>
      <c r="H58" s="9" t="s">
        <v>68</v>
      </c>
      <c r="I58" s="11">
        <f>IF(A58="","",MONTH(A58))</f>
      </c>
      <c r="J58" s="11">
        <f>IF(A58="","",YEAR(A58))</f>
      </c>
    </row>
    <row r="59" spans="1:10" x14ac:dyDescent="0.25">
      <c r="A59" s="13">
        <v>46177</v>
      </c>
      <c r="B59" s="9" t="s">
        <v>52</v>
      </c>
      <c r="C59" s="9" t="s">
        <v>40</v>
      </c>
      <c r="D59" s="9" t="s">
        <v>16</v>
      </c>
      <c r="E59" s="12">
        <f>IF(OR(B59="",C59=""),"",IFERROR(INDEX(Settings!$B$2:$B$11,MATCH(C59,Settings!$A$2:$A$11,0)),0))</f>
      </c>
      <c r="F59" s="10"/>
      <c r="G59" s="12">
        <f>IF(OR(B59="",C59="",D59=""),"",IF(D59="Cancelled",0,IF(F59="",E59,F59)))</f>
      </c>
      <c r="H59" s="9" t="s">
        <v>68</v>
      </c>
      <c r="I59" s="11">
        <f>IF(A59="","",MONTH(A59))</f>
      </c>
      <c r="J59" s="11">
        <f>IF(A59="","",YEAR(A59))</f>
      </c>
    </row>
    <row r="60" spans="1:10" x14ac:dyDescent="0.25">
      <c r="A60" s="13">
        <v>46180</v>
      </c>
      <c r="B60" s="9" t="s">
        <v>50</v>
      </c>
      <c r="C60" s="9" t="s">
        <v>37</v>
      </c>
      <c r="D60" s="9" t="s">
        <v>69</v>
      </c>
      <c r="E60" s="12">
        <f>IF(OR(B60="",C60=""),"",IFERROR(INDEX(Settings!$B$2:$B$11,MATCH(C60,Settings!$A$2:$A$11,0)),0))</f>
      </c>
      <c r="F60" s="10"/>
      <c r="G60" s="12">
        <f>IF(OR(B60="",C60="",D60=""),"",IF(D60="Cancelled",0,IF(F60="",E60,F60)))</f>
      </c>
      <c r="H60" s="9" t="s">
        <v>68</v>
      </c>
      <c r="I60" s="11">
        <f>IF(A60="","",MONTH(A60))</f>
      </c>
      <c r="J60" s="11">
        <f>IF(A60="","",YEAR(A60))</f>
      </c>
    </row>
    <row r="61" spans="1:10" x14ac:dyDescent="0.25">
      <c r="A61" s="13">
        <v>46182</v>
      </c>
      <c r="B61" s="9" t="s">
        <v>46</v>
      </c>
      <c r="C61" s="9" t="s">
        <v>42</v>
      </c>
      <c r="D61" s="9" t="s">
        <v>16</v>
      </c>
      <c r="E61" s="12">
        <f>IF(OR(B61="",C61=""),"",IFERROR(INDEX(Settings!$B$2:$B$11,MATCH(C61,Settings!$A$2:$A$11,0)),0))</f>
      </c>
      <c r="F61" s="10"/>
      <c r="G61" s="12">
        <f>IF(OR(B61="",C61="",D61=""),"",IF(D61="Cancelled",0,IF(F61="",E61,F61)))</f>
      </c>
      <c r="H61" s="9" t="s">
        <v>68</v>
      </c>
      <c r="I61" s="11">
        <f>IF(A61="","",MONTH(A61))</f>
      </c>
      <c r="J61" s="11">
        <f>IF(A61="","",YEAR(A61))</f>
      </c>
    </row>
    <row r="62" spans="1:10" x14ac:dyDescent="0.25">
      <c r="A62" s="13">
        <v>46184</v>
      </c>
      <c r="B62" s="9" t="s">
        <v>60</v>
      </c>
      <c r="C62" s="9" t="s">
        <v>37</v>
      </c>
      <c r="D62" s="9" t="s">
        <v>16</v>
      </c>
      <c r="E62" s="12">
        <f>IF(OR(B62="",C62=""),"",IFERROR(INDEX(Settings!$B$2:$B$11,MATCH(C62,Settings!$A$2:$A$11,0)),0))</f>
      </c>
      <c r="F62" s="10"/>
      <c r="G62" s="12">
        <f>IF(OR(B62="",C62="",D62=""),"",IF(D62="Cancelled",0,IF(F62="",E62,F62)))</f>
      </c>
      <c r="H62" s="9" t="s">
        <v>68</v>
      </c>
      <c r="I62" s="11">
        <f>IF(A62="","",MONTH(A62))</f>
      </c>
      <c r="J62" s="11">
        <f>IF(A62="","",YEAR(A62))</f>
      </c>
    </row>
    <row r="63" spans="1:10" x14ac:dyDescent="0.25">
      <c r="A63" s="13">
        <v>46185</v>
      </c>
      <c r="B63" s="9" t="s">
        <v>60</v>
      </c>
      <c r="C63" s="9" t="s">
        <v>37</v>
      </c>
      <c r="D63" s="9" t="s">
        <v>16</v>
      </c>
      <c r="E63" s="12">
        <f>IF(OR(B63="",C63=""),"",IFERROR(INDEX(Settings!$B$2:$B$11,MATCH(C63,Settings!$A$2:$A$11,0)),0))</f>
      </c>
      <c r="F63" s="10"/>
      <c r="G63" s="12">
        <f>IF(OR(B63="",C63="",D63=""),"",IF(D63="Cancelled",0,IF(F63="",E63,F63)))</f>
      </c>
      <c r="H63" s="9" t="s">
        <v>68</v>
      </c>
      <c r="I63" s="11">
        <f>IF(A63="","",MONTH(A63))</f>
      </c>
      <c r="J63" s="11">
        <f>IF(A63="","",YEAR(A63))</f>
      </c>
    </row>
    <row r="64" spans="1:10" x14ac:dyDescent="0.25">
      <c r="A64" s="13">
        <v>46187</v>
      </c>
      <c r="B64" s="9" t="s">
        <v>56</v>
      </c>
      <c r="C64" s="9" t="s">
        <v>38</v>
      </c>
      <c r="D64" s="9" t="s">
        <v>16</v>
      </c>
      <c r="E64" s="12">
        <f>IF(OR(B64="",C64=""),"",IFERROR(INDEX(Settings!$B$2:$B$11,MATCH(C64,Settings!$A$2:$A$11,0)),0))</f>
      </c>
      <c r="F64" s="10"/>
      <c r="G64" s="12">
        <f>IF(OR(B64="",C64="",D64=""),"",IF(D64="Cancelled",0,IF(F64="",E64,F64)))</f>
      </c>
      <c r="H64" s="9" t="s">
        <v>68</v>
      </c>
      <c r="I64" s="11">
        <f>IF(A64="","",MONTH(A64))</f>
      </c>
      <c r="J64" s="11">
        <f>IF(A64="","",YEAR(A64))</f>
      </c>
    </row>
    <row r="65" spans="1:10" x14ac:dyDescent="0.25">
      <c r="A65" s="13">
        <v>46189</v>
      </c>
      <c r="B65" s="9" t="s">
        <v>54</v>
      </c>
      <c r="C65" s="9" t="s">
        <v>39</v>
      </c>
      <c r="D65" s="9" t="s">
        <v>16</v>
      </c>
      <c r="E65" s="12">
        <f>IF(OR(B65="",C65=""),"",IFERROR(INDEX(Settings!$B$2:$B$11,MATCH(C65,Settings!$A$2:$A$11,0)),0))</f>
      </c>
      <c r="F65" s="10"/>
      <c r="G65" s="12">
        <f>IF(OR(B65="",C65="",D65=""),"",IF(D65="Cancelled",0,IF(F65="",E65,F65)))</f>
      </c>
      <c r="H65" s="9" t="s">
        <v>68</v>
      </c>
      <c r="I65" s="11">
        <f>IF(A65="","",MONTH(A65))</f>
      </c>
      <c r="J65" s="11">
        <f>IF(A65="","",YEAR(A65))</f>
      </c>
    </row>
    <row r="66" spans="1:10" x14ac:dyDescent="0.25">
      <c r="A66" s="13">
        <v>46190</v>
      </c>
      <c r="B66" s="9" t="s">
        <v>54</v>
      </c>
      <c r="C66" s="9" t="s">
        <v>40</v>
      </c>
      <c r="D66" s="9" t="s">
        <v>67</v>
      </c>
      <c r="E66" s="12">
        <f>IF(OR(B66="",C66=""),"",IFERROR(INDEX(Settings!$B$2:$B$11,MATCH(C66,Settings!$A$2:$A$11,0)),0))</f>
      </c>
      <c r="F66" s="10"/>
      <c r="G66" s="12">
        <f>IF(OR(B66="",C66="",D66=""),"",IF(D66="Cancelled",0,IF(F66="",E66,F66)))</f>
      </c>
      <c r="H66" s="9" t="s">
        <v>68</v>
      </c>
      <c r="I66" s="11">
        <f>IF(A66="","",MONTH(A66))</f>
      </c>
      <c r="J66" s="11">
        <f>IF(A66="","",YEAR(A66))</f>
      </c>
    </row>
    <row r="67" spans="1:10" x14ac:dyDescent="0.25">
      <c r="A67" s="13">
        <v>46192</v>
      </c>
      <c r="B67" s="9" t="s">
        <v>50</v>
      </c>
      <c r="C67" s="9" t="s">
        <v>41</v>
      </c>
      <c r="D67" s="9" t="s">
        <v>16</v>
      </c>
      <c r="E67" s="12">
        <f>IF(OR(B67="",C67=""),"",IFERROR(INDEX(Settings!$B$2:$B$11,MATCH(C67,Settings!$A$2:$A$11,0)),0))</f>
      </c>
      <c r="F67" s="10"/>
      <c r="G67" s="12">
        <f>IF(OR(B67="",C67="",D67=""),"",IF(D67="Cancelled",0,IF(F67="",E67,F67)))</f>
      </c>
      <c r="H67" s="9" t="s">
        <v>68</v>
      </c>
      <c r="I67" s="11">
        <f>IF(A67="","",MONTH(A67))</f>
      </c>
      <c r="J67" s="11">
        <f>IF(A67="","",YEAR(A67))</f>
      </c>
    </row>
    <row r="68" spans="1:10" x14ac:dyDescent="0.25">
      <c r="A68" s="13">
        <v>46194</v>
      </c>
      <c r="B68" s="9" t="s">
        <v>48</v>
      </c>
      <c r="C68" s="9" t="s">
        <v>37</v>
      </c>
      <c r="D68" s="9" t="s">
        <v>16</v>
      </c>
      <c r="E68" s="12">
        <f>IF(OR(B68="",C68=""),"",IFERROR(INDEX(Settings!$B$2:$B$11,MATCH(C68,Settings!$A$2:$A$11,0)),0))</f>
      </c>
      <c r="F68" s="10">
        <v>60</v>
      </c>
      <c r="G68" s="12">
        <f>IF(OR(B68="",C68="",D68=""),"",IF(D68="Cancelled",0,IF(F68="",E68,F68)))</f>
      </c>
      <c r="H68" s="9" t="s">
        <v>68</v>
      </c>
      <c r="I68" s="11">
        <f>IF(A68="","",MONTH(A68))</f>
      </c>
      <c r="J68" s="11">
        <f>IF(A68="","",YEAR(A68))</f>
      </c>
    </row>
    <row r="69" spans="1:10" x14ac:dyDescent="0.25">
      <c r="A69" s="13">
        <v>46195</v>
      </c>
      <c r="B69" s="9" t="s">
        <v>48</v>
      </c>
      <c r="C69" s="9" t="s">
        <v>42</v>
      </c>
      <c r="D69" s="9" t="s">
        <v>16</v>
      </c>
      <c r="E69" s="12">
        <f>IF(OR(B69="",C69=""),"",IFERROR(INDEX(Settings!$B$2:$B$11,MATCH(C69,Settings!$A$2:$A$11,0)),0))</f>
      </c>
      <c r="F69" s="10"/>
      <c r="G69" s="12">
        <f>IF(OR(B69="",C69="",D69=""),"",IF(D69="Cancelled",0,IF(F69="",E69,F69)))</f>
      </c>
      <c r="H69" s="9" t="s">
        <v>68</v>
      </c>
      <c r="I69" s="11">
        <f>IF(A69="","",MONTH(A69))</f>
      </c>
      <c r="J69" s="11">
        <f>IF(A69="","",YEAR(A69))</f>
      </c>
    </row>
    <row r="70" spans="1:10" x14ac:dyDescent="0.25">
      <c r="A70" s="13">
        <v>46197</v>
      </c>
      <c r="B70" s="9" t="s">
        <v>46</v>
      </c>
      <c r="C70" s="9" t="s">
        <v>37</v>
      </c>
      <c r="D70" s="9" t="s">
        <v>16</v>
      </c>
      <c r="E70" s="12">
        <f>IF(OR(B70="",C70=""),"",IFERROR(INDEX(Settings!$B$2:$B$11,MATCH(C70,Settings!$A$2:$A$11,0)),0))</f>
      </c>
      <c r="F70" s="10"/>
      <c r="G70" s="12">
        <f>IF(OR(B70="",C70="",D70=""),"",IF(D70="Cancelled",0,IF(F70="",E70,F70)))</f>
      </c>
      <c r="H70" s="9" t="s">
        <v>68</v>
      </c>
      <c r="I70" s="11">
        <f>IF(A70="","",MONTH(A70))</f>
      </c>
      <c r="J70" s="11">
        <f>IF(A70="","",YEAR(A70))</f>
      </c>
    </row>
    <row r="71" spans="1:10" x14ac:dyDescent="0.25">
      <c r="A71" s="13">
        <v>46199</v>
      </c>
      <c r="B71" s="9" t="s">
        <v>58</v>
      </c>
      <c r="C71" s="9" t="s">
        <v>37</v>
      </c>
      <c r="D71" s="9" t="s">
        <v>16</v>
      </c>
      <c r="E71" s="12">
        <f>IF(OR(B71="",C71=""),"",IFERROR(INDEX(Settings!$B$2:$B$11,MATCH(C71,Settings!$A$2:$A$11,0)),0))</f>
      </c>
      <c r="F71" s="10"/>
      <c r="G71" s="12">
        <f>IF(OR(B71="",C71="",D71=""),"",IF(D71="Cancelled",0,IF(F71="",E71,F71)))</f>
      </c>
      <c r="H71" s="9" t="s">
        <v>68</v>
      </c>
      <c r="I71" s="11">
        <f>IF(A71="","",MONTH(A71))</f>
      </c>
      <c r="J71" s="11">
        <f>IF(A71="","",YEAR(A71))</f>
      </c>
    </row>
    <row r="72" spans="1:10" x14ac:dyDescent="0.25">
      <c r="A72" s="13">
        <v>46204</v>
      </c>
      <c r="B72" s="9" t="s">
        <v>60</v>
      </c>
      <c r="C72" s="9" t="s">
        <v>39</v>
      </c>
      <c r="D72" s="9" t="s">
        <v>16</v>
      </c>
      <c r="E72" s="12">
        <f>IF(OR(B72="",C72=""),"",IFERROR(INDEX(Settings!$B$2:$B$11,MATCH(C72,Settings!$A$2:$A$11,0)),0))</f>
      </c>
      <c r="F72" s="10"/>
      <c r="G72" s="12">
        <f>IF(OR(B72="",C72="",D72=""),"",IF(D72="Cancelled",0,IF(F72="",E72,F72)))</f>
      </c>
      <c r="H72" s="9" t="s">
        <v>68</v>
      </c>
      <c r="I72" s="11">
        <f>IF(A72="","",MONTH(A72))</f>
      </c>
      <c r="J72" s="11">
        <f>IF(A72="","",YEAR(A72))</f>
      </c>
    </row>
    <row r="73" spans="1:10" x14ac:dyDescent="0.25">
      <c r="A73" s="13">
        <v>46206</v>
      </c>
      <c r="B73" s="9" t="s">
        <v>56</v>
      </c>
      <c r="C73" s="9" t="s">
        <v>40</v>
      </c>
      <c r="D73" s="9" t="s">
        <v>16</v>
      </c>
      <c r="E73" s="12">
        <f>IF(OR(B73="",C73=""),"",IFERROR(INDEX(Settings!$B$2:$B$11,MATCH(C73,Settings!$A$2:$A$11,0)),0))</f>
      </c>
      <c r="F73" s="10"/>
      <c r="G73" s="12">
        <f>IF(OR(B73="",C73="",D73=""),"",IF(D73="Cancelled",0,IF(F73="",E73,F73)))</f>
      </c>
      <c r="H73" s="9" t="s">
        <v>68</v>
      </c>
      <c r="I73" s="11">
        <f>IF(A73="","",MONTH(A73))</f>
      </c>
      <c r="J73" s="11">
        <f>IF(A73="","",YEAR(A73))</f>
      </c>
    </row>
    <row r="74" spans="1:10" x14ac:dyDescent="0.25">
      <c r="A74" s="13">
        <v>46208</v>
      </c>
      <c r="B74" s="9" t="s">
        <v>52</v>
      </c>
      <c r="C74" s="9" t="s">
        <v>41</v>
      </c>
      <c r="D74" s="9" t="s">
        <v>16</v>
      </c>
      <c r="E74" s="12">
        <f>IF(OR(B74="",C74=""),"",IFERROR(INDEX(Settings!$B$2:$B$11,MATCH(C74,Settings!$A$2:$A$11,0)),0))</f>
      </c>
      <c r="F74" s="10"/>
      <c r="G74" s="12">
        <f>IF(OR(B74="",C74="",D74=""),"",IF(D74="Cancelled",0,IF(F74="",E74,F74)))</f>
      </c>
      <c r="H74" s="9" t="s">
        <v>68</v>
      </c>
      <c r="I74" s="11">
        <f>IF(A74="","",MONTH(A74))</f>
      </c>
      <c r="J74" s="11">
        <f>IF(A74="","",YEAR(A74))</f>
      </c>
    </row>
    <row r="75" spans="1:10" x14ac:dyDescent="0.25">
      <c r="A75" s="13">
        <v>46209</v>
      </c>
      <c r="B75" s="9" t="s">
        <v>54</v>
      </c>
      <c r="C75" s="9" t="s">
        <v>37</v>
      </c>
      <c r="D75" s="9" t="s">
        <v>16</v>
      </c>
      <c r="E75" s="12">
        <f>IF(OR(B75="",C75=""),"",IFERROR(INDEX(Settings!$B$2:$B$11,MATCH(C75,Settings!$A$2:$A$11,0)),0))</f>
      </c>
      <c r="F75" s="10"/>
      <c r="G75" s="12">
        <f>IF(OR(B75="",C75="",D75=""),"",IF(D75="Cancelled",0,IF(F75="",E75,F75)))</f>
      </c>
      <c r="H75" s="9" t="s">
        <v>68</v>
      </c>
      <c r="I75" s="11">
        <f>IF(A75="","",MONTH(A75))</f>
      </c>
      <c r="J75" s="11">
        <f>IF(A75="","",YEAR(A75))</f>
      </c>
    </row>
    <row r="76" spans="1:10" x14ac:dyDescent="0.25">
      <c r="A76" s="13">
        <v>46211</v>
      </c>
      <c r="B76" s="9" t="s">
        <v>50</v>
      </c>
      <c r="C76" s="9" t="s">
        <v>42</v>
      </c>
      <c r="D76" s="9" t="s">
        <v>69</v>
      </c>
      <c r="E76" s="12">
        <f>IF(OR(B76="",C76=""),"",IFERROR(INDEX(Settings!$B$2:$B$11,MATCH(C76,Settings!$A$2:$A$11,0)),0))</f>
      </c>
      <c r="F76" s="10"/>
      <c r="G76" s="12">
        <f>IF(OR(B76="",C76="",D76=""),"",IF(D76="Cancelled",0,IF(F76="",E76,F76)))</f>
      </c>
      <c r="H76" s="9" t="s">
        <v>68</v>
      </c>
      <c r="I76" s="11">
        <f>IF(A76="","",MONTH(A76))</f>
      </c>
      <c r="J76" s="11">
        <f>IF(A76="","",YEAR(A76))</f>
      </c>
    </row>
    <row r="77" spans="1:10" x14ac:dyDescent="0.25">
      <c r="A77" s="13">
        <v>46213</v>
      </c>
      <c r="B77" s="9" t="s">
        <v>48</v>
      </c>
      <c r="C77" s="9" t="s">
        <v>37</v>
      </c>
      <c r="D77" s="9" t="s">
        <v>16</v>
      </c>
      <c r="E77" s="12">
        <f>IF(OR(B77="",C77=""),"",IFERROR(INDEX(Settings!$B$2:$B$11,MATCH(C77,Settings!$A$2:$A$11,0)),0))</f>
      </c>
      <c r="F77" s="10"/>
      <c r="G77" s="12">
        <f>IF(OR(B77="",C77="",D77=""),"",IF(D77="Cancelled",0,IF(F77="",E77,F77)))</f>
      </c>
      <c r="H77" s="9" t="s">
        <v>68</v>
      </c>
      <c r="I77" s="11">
        <f>IF(A77="","",MONTH(A77))</f>
      </c>
      <c r="J77" s="11">
        <f>IF(A77="","",YEAR(A77))</f>
      </c>
    </row>
    <row r="78" spans="1:10" x14ac:dyDescent="0.25">
      <c r="A78" s="13">
        <v>46214</v>
      </c>
      <c r="B78" s="9" t="s">
        <v>48</v>
      </c>
      <c r="C78" s="9" t="s">
        <v>37</v>
      </c>
      <c r="D78" s="9" t="s">
        <v>16</v>
      </c>
      <c r="E78" s="12">
        <f>IF(OR(B78="",C78=""),"",IFERROR(INDEX(Settings!$B$2:$B$11,MATCH(C78,Settings!$A$2:$A$11,0)),0))</f>
      </c>
      <c r="F78" s="10"/>
      <c r="G78" s="12">
        <f>IF(OR(B78="",C78="",D78=""),"",IF(D78="Cancelled",0,IF(F78="",E78,F78)))</f>
      </c>
      <c r="H78" s="9" t="s">
        <v>68</v>
      </c>
      <c r="I78" s="11">
        <f>IF(A78="","",MONTH(A78))</f>
      </c>
      <c r="J78" s="11">
        <f>IF(A78="","",YEAR(A78))</f>
      </c>
    </row>
    <row r="79" spans="1:10" x14ac:dyDescent="0.25">
      <c r="A79" s="13">
        <v>46216</v>
      </c>
      <c r="B79" s="9" t="s">
        <v>60</v>
      </c>
      <c r="C79" s="9" t="s">
        <v>38</v>
      </c>
      <c r="D79" s="9" t="s">
        <v>16</v>
      </c>
      <c r="E79" s="12">
        <f>IF(OR(B79="",C79=""),"",IFERROR(INDEX(Settings!$B$2:$B$11,MATCH(C79,Settings!$A$2:$A$11,0)),0))</f>
      </c>
      <c r="F79" s="10"/>
      <c r="G79" s="12">
        <f>IF(OR(B79="",C79="",D79=""),"",IF(D79="Cancelled",0,IF(F79="",E79,F79)))</f>
      </c>
      <c r="H79" s="9" t="s">
        <v>68</v>
      </c>
      <c r="I79" s="11">
        <f>IF(A79="","",MONTH(A79))</f>
      </c>
      <c r="J79" s="11">
        <f>IF(A79="","",YEAR(A79))</f>
      </c>
    </row>
    <row r="80" spans="1:10" x14ac:dyDescent="0.25">
      <c r="A80" s="13">
        <v>46218</v>
      </c>
      <c r="B80" s="9" t="s">
        <v>58</v>
      </c>
      <c r="C80" s="9" t="s">
        <v>39</v>
      </c>
      <c r="D80" s="9" t="s">
        <v>16</v>
      </c>
      <c r="E80" s="12">
        <f>IF(OR(B80="",C80=""),"",IFERROR(INDEX(Settings!$B$2:$B$11,MATCH(C80,Settings!$A$2:$A$11,0)),0))</f>
      </c>
      <c r="F80" s="10"/>
      <c r="G80" s="12">
        <f>IF(OR(B80="",C80="",D80=""),"",IF(D80="Cancelled",0,IF(F80="",E80,F80)))</f>
      </c>
      <c r="H80" s="9" t="s">
        <v>68</v>
      </c>
      <c r="I80" s="11">
        <f>IF(A80="","",MONTH(A80))</f>
      </c>
      <c r="J80" s="11">
        <f>IF(A80="","",YEAR(A80))</f>
      </c>
    </row>
    <row r="81" spans="1:10" x14ac:dyDescent="0.25">
      <c r="A81" s="13">
        <v>46221</v>
      </c>
      <c r="B81" s="9" t="s">
        <v>54</v>
      </c>
      <c r="C81" s="9" t="s">
        <v>41</v>
      </c>
      <c r="D81" s="9" t="s">
        <v>16</v>
      </c>
      <c r="E81" s="12">
        <f>IF(OR(B81="",C81=""),"",IFERROR(INDEX(Settings!$B$2:$B$11,MATCH(C81,Settings!$A$2:$A$11,0)),0))</f>
      </c>
      <c r="F81" s="10"/>
      <c r="G81" s="12">
        <f>IF(OR(B81="",C81="",D81=""),"",IF(D81="Cancelled",0,IF(F81="",E81,F81)))</f>
      </c>
      <c r="H81" s="9" t="s">
        <v>68</v>
      </c>
      <c r="I81" s="11">
        <f>IF(A81="","",MONTH(A81))</f>
      </c>
      <c r="J81" s="11">
        <f>IF(A81="","",YEAR(A81))</f>
      </c>
    </row>
    <row r="82" spans="1:10" x14ac:dyDescent="0.25">
      <c r="A82" s="13">
        <v>46223</v>
      </c>
      <c r="B82" s="9" t="s">
        <v>52</v>
      </c>
      <c r="C82" s="9" t="s">
        <v>37</v>
      </c>
      <c r="D82" s="9" t="s">
        <v>16</v>
      </c>
      <c r="E82" s="12">
        <f>IF(OR(B82="",C82=""),"",IFERROR(INDEX(Settings!$B$2:$B$11,MATCH(C82,Settings!$A$2:$A$11,0)),0))</f>
      </c>
      <c r="F82" s="10"/>
      <c r="G82" s="12">
        <f>IF(OR(B82="",C82="",D82=""),"",IF(D82="Cancelled",0,IF(F82="",E82,F82)))</f>
      </c>
      <c r="H82" s="9" t="s">
        <v>68</v>
      </c>
      <c r="I82" s="11">
        <f>IF(A82="","",MONTH(A82))</f>
      </c>
      <c r="J82" s="11">
        <f>IF(A82="","",YEAR(A82))</f>
      </c>
    </row>
    <row r="83" spans="1:10" x14ac:dyDescent="0.25">
      <c r="A83" s="13">
        <v>46226</v>
      </c>
      <c r="B83" s="9" t="s">
        <v>50</v>
      </c>
      <c r="C83" s="9" t="s">
        <v>37</v>
      </c>
      <c r="D83" s="9" t="s">
        <v>16</v>
      </c>
      <c r="E83" s="12">
        <f>IF(OR(B83="",C83=""),"",IFERROR(INDEX(Settings!$B$2:$B$11,MATCH(C83,Settings!$A$2:$A$11,0)),0))</f>
      </c>
      <c r="F83" s="10"/>
      <c r="G83" s="12">
        <f>IF(OR(B83="",C83="",D83=""),"",IF(D83="Cancelled",0,IF(F83="",E83,F83)))</f>
      </c>
      <c r="H83" s="9" t="s">
        <v>68</v>
      </c>
      <c r="I83" s="11">
        <f>IF(A83="","",MONTH(A83))</f>
      </c>
      <c r="J83" s="11">
        <f>IF(A83="","",YEAR(A83))</f>
      </c>
    </row>
    <row r="84" spans="1:10" x14ac:dyDescent="0.25">
      <c r="A84" s="13">
        <v>46228</v>
      </c>
      <c r="B84" s="9" t="s">
        <v>46</v>
      </c>
      <c r="C84" s="9" t="s">
        <v>37</v>
      </c>
      <c r="D84" s="9" t="s">
        <v>16</v>
      </c>
      <c r="E84" s="12">
        <f>IF(OR(B84="",C84=""),"",IFERROR(INDEX(Settings!$B$2:$B$11,MATCH(C84,Settings!$A$2:$A$11,0)),0))</f>
      </c>
      <c r="F84" s="10"/>
      <c r="G84" s="12">
        <f>IF(OR(B84="",C84="",D84=""),"",IF(D84="Cancelled",0,IF(F84="",E84,F84)))</f>
      </c>
      <c r="H84" s="9" t="s">
        <v>68</v>
      </c>
      <c r="I84" s="11">
        <f>IF(A84="","",MONTH(A84))</f>
      </c>
      <c r="J84" s="11">
        <f>IF(A84="","",YEAR(A84))</f>
      </c>
    </row>
    <row r="85" spans="1:10" x14ac:dyDescent="0.25">
      <c r="A85" s="13">
        <v>46230</v>
      </c>
      <c r="B85" s="9" t="s">
        <v>58</v>
      </c>
      <c r="C85" s="9" t="s">
        <v>38</v>
      </c>
      <c r="D85" s="9" t="s">
        <v>16</v>
      </c>
      <c r="E85" s="12">
        <f>IF(OR(B85="",C85=""),"",IFERROR(INDEX(Settings!$B$2:$B$11,MATCH(C85,Settings!$A$2:$A$11,0)),0))</f>
      </c>
      <c r="F85" s="10"/>
      <c r="G85" s="12">
        <f>IF(OR(B85="",C85="",D85=""),"",IF(D85="Cancelled",0,IF(F85="",E85,F85)))</f>
      </c>
      <c r="H85" s="9" t="s">
        <v>68</v>
      </c>
      <c r="I85" s="11">
        <f>IF(A85="","",MONTH(A85))</f>
      </c>
      <c r="J85" s="11">
        <f>IF(A85="","",YEAR(A85))</f>
      </c>
    </row>
    <row r="86" spans="1:10" x14ac:dyDescent="0.25">
      <c r="A86" s="13">
        <v>46236</v>
      </c>
      <c r="B86" s="9" t="s">
        <v>60</v>
      </c>
      <c r="C86" s="9" t="s">
        <v>40</v>
      </c>
      <c r="D86" s="9" t="s">
        <v>16</v>
      </c>
      <c r="E86" s="12">
        <f>IF(OR(B86="",C86=""),"",IFERROR(INDEX(Settings!$B$2:$B$11,MATCH(C86,Settings!$A$2:$A$11,0)),0))</f>
      </c>
      <c r="F86" s="10"/>
      <c r="G86" s="12">
        <f>IF(OR(B86="",C86="",D86=""),"",IF(D86="Cancelled",0,IF(F86="",E86,F86)))</f>
      </c>
      <c r="H86" s="9" t="s">
        <v>68</v>
      </c>
      <c r="I86" s="11">
        <f>IF(A86="","",MONTH(A86))</f>
      </c>
      <c r="J86" s="11">
        <f>IF(A86="","",YEAR(A86))</f>
      </c>
    </row>
    <row r="87" spans="1:10" x14ac:dyDescent="0.25">
      <c r="A87" s="13">
        <v>46238</v>
      </c>
      <c r="B87" s="9" t="s">
        <v>56</v>
      </c>
      <c r="C87" s="9" t="s">
        <v>41</v>
      </c>
      <c r="D87" s="9" t="s">
        <v>16</v>
      </c>
      <c r="E87" s="12">
        <f>IF(OR(B87="",C87=""),"",IFERROR(INDEX(Settings!$B$2:$B$11,MATCH(C87,Settings!$A$2:$A$11,0)),0))</f>
      </c>
      <c r="F87" s="10">
        <v>60</v>
      </c>
      <c r="G87" s="12">
        <f>IF(OR(B87="",C87="",D87=""),"",IF(D87="Cancelled",0,IF(F87="",E87,F87)))</f>
      </c>
      <c r="H87" s="9" t="s">
        <v>68</v>
      </c>
      <c r="I87" s="11">
        <f>IF(A87="","",MONTH(A87))</f>
      </c>
      <c r="J87" s="11">
        <f>IF(A87="","",YEAR(A87))</f>
      </c>
    </row>
    <row r="88" spans="1:10" x14ac:dyDescent="0.25">
      <c r="A88" s="13">
        <v>46241</v>
      </c>
      <c r="B88" s="9" t="s">
        <v>54</v>
      </c>
      <c r="C88" s="9" t="s">
        <v>42</v>
      </c>
      <c r="D88" s="9" t="s">
        <v>16</v>
      </c>
      <c r="E88" s="12">
        <f>IF(OR(B88="",C88=""),"",IFERROR(INDEX(Settings!$B$2:$B$11,MATCH(C88,Settings!$A$2:$A$11,0)),0))</f>
      </c>
      <c r="F88" s="10"/>
      <c r="G88" s="12">
        <f>IF(OR(B88="",C88="",D88=""),"",IF(D88="Cancelled",0,IF(F88="",E88,F88)))</f>
      </c>
      <c r="H88" s="9" t="s">
        <v>68</v>
      </c>
      <c r="I88" s="11">
        <f>IF(A88="","",MONTH(A88))</f>
      </c>
      <c r="J88" s="11">
        <f>IF(A88="","",YEAR(A88))</f>
      </c>
    </row>
    <row r="89" spans="1:10" x14ac:dyDescent="0.25">
      <c r="A89" s="13">
        <v>46243</v>
      </c>
      <c r="B89" s="9" t="s">
        <v>52</v>
      </c>
      <c r="C89" s="9" t="s">
        <v>37</v>
      </c>
      <c r="D89" s="9" t="s">
        <v>69</v>
      </c>
      <c r="E89" s="12">
        <f>IF(OR(B89="",C89=""),"",IFERROR(INDEX(Settings!$B$2:$B$11,MATCH(C89,Settings!$A$2:$A$11,0)),0))</f>
      </c>
      <c r="F89" s="10"/>
      <c r="G89" s="12">
        <f>IF(OR(B89="",C89="",D89=""),"",IF(D89="Cancelled",0,IF(F89="",E89,F89)))</f>
      </c>
      <c r="H89" s="9" t="s">
        <v>68</v>
      </c>
      <c r="I89" s="11">
        <f>IF(A89="","",MONTH(A89))</f>
      </c>
      <c r="J89" s="11">
        <f>IF(A89="","",YEAR(A89))</f>
      </c>
    </row>
    <row r="90" spans="1:10" x14ac:dyDescent="0.25">
      <c r="A90" s="13">
        <v>46246</v>
      </c>
      <c r="B90" s="9" t="s">
        <v>48</v>
      </c>
      <c r="C90" s="9" t="s">
        <v>38</v>
      </c>
      <c r="D90" s="9" t="s">
        <v>16</v>
      </c>
      <c r="E90" s="12">
        <f>IF(OR(B90="",C90=""),"",IFERROR(INDEX(Settings!$B$2:$B$11,MATCH(C90,Settings!$A$2:$A$11,0)),0))</f>
      </c>
      <c r="F90" s="10"/>
      <c r="G90" s="12">
        <f>IF(OR(B90="",C90="",D90=""),"",IF(D90="Cancelled",0,IF(F90="",E90,F90)))</f>
      </c>
      <c r="H90" s="9" t="s">
        <v>68</v>
      </c>
      <c r="I90" s="11">
        <f>IF(A90="","",MONTH(A90))</f>
      </c>
      <c r="J90" s="11">
        <f>IF(A90="","",YEAR(A90))</f>
      </c>
    </row>
    <row r="91" spans="1:10" x14ac:dyDescent="0.25">
      <c r="A91" s="13">
        <v>46248</v>
      </c>
      <c r="B91" s="9" t="s">
        <v>46</v>
      </c>
      <c r="C91" s="9" t="s">
        <v>39</v>
      </c>
      <c r="D91" s="9" t="s">
        <v>16</v>
      </c>
      <c r="E91" s="12">
        <f>IF(OR(B91="",C91=""),"",IFERROR(INDEX(Settings!$B$2:$B$11,MATCH(C91,Settings!$A$2:$A$11,0)),0))</f>
      </c>
      <c r="F91" s="10"/>
      <c r="G91" s="12">
        <f>IF(OR(B91="",C91="",D91=""),"",IF(D91="Cancelled",0,IF(F91="",E91,F91)))</f>
      </c>
      <c r="H91" s="9" t="s">
        <v>68</v>
      </c>
      <c r="I91" s="11">
        <f>IF(A91="","",MONTH(A91))</f>
      </c>
      <c r="J91" s="11">
        <f>IF(A91="","",YEAR(A91))</f>
      </c>
    </row>
    <row r="92" spans="1:10" x14ac:dyDescent="0.25">
      <c r="A92" s="13">
        <v>46250</v>
      </c>
      <c r="B92" s="9" t="s">
        <v>58</v>
      </c>
      <c r="C92" s="9" t="s">
        <v>40</v>
      </c>
      <c r="D92" s="9" t="s">
        <v>16</v>
      </c>
      <c r="E92" s="12">
        <f>IF(OR(B92="",C92=""),"",IFERROR(INDEX(Settings!$B$2:$B$11,MATCH(C92,Settings!$A$2:$A$11,0)),0))</f>
      </c>
      <c r="F92" s="10"/>
      <c r="G92" s="12">
        <f>IF(OR(B92="",C92="",D92=""),"",IF(D92="Cancelled",0,IF(F92="",E92,F92)))</f>
      </c>
      <c r="H92" s="9" t="s">
        <v>68</v>
      </c>
      <c r="I92" s="11">
        <f>IF(A92="","",MONTH(A92))</f>
      </c>
      <c r="J92" s="11">
        <f>IF(A92="","",YEAR(A92))</f>
      </c>
    </row>
    <row r="93" spans="1:10" x14ac:dyDescent="0.25">
      <c r="A93" s="13">
        <v>46251</v>
      </c>
      <c r="B93" s="9" t="s">
        <v>58</v>
      </c>
      <c r="C93" s="9" t="s">
        <v>41</v>
      </c>
      <c r="D93" s="9" t="s">
        <v>16</v>
      </c>
      <c r="E93" s="12">
        <f>IF(OR(B93="",C93=""),"",IFERROR(INDEX(Settings!$B$2:$B$11,MATCH(C93,Settings!$A$2:$A$11,0)),0))</f>
      </c>
      <c r="F93" s="10"/>
      <c r="G93" s="12">
        <f>IF(OR(B93="",C93="",D93=""),"",IF(D93="Cancelled",0,IF(F93="",E93,F93)))</f>
      </c>
      <c r="H93" s="9" t="s">
        <v>68</v>
      </c>
      <c r="I93" s="11">
        <f>IF(A93="","",MONTH(A93))</f>
      </c>
      <c r="J93" s="11">
        <f>IF(A93="","",YEAR(A93))</f>
      </c>
    </row>
    <row r="94" spans="1:10" x14ac:dyDescent="0.25">
      <c r="A94" s="13">
        <v>46253</v>
      </c>
      <c r="B94" s="9" t="s">
        <v>56</v>
      </c>
      <c r="C94" s="9" t="s">
        <v>37</v>
      </c>
      <c r="D94" s="9" t="s">
        <v>16</v>
      </c>
      <c r="E94" s="12">
        <f>IF(OR(B94="",C94=""),"",IFERROR(INDEX(Settings!$B$2:$B$11,MATCH(C94,Settings!$A$2:$A$11,0)),0))</f>
      </c>
      <c r="F94" s="10"/>
      <c r="G94" s="12">
        <f>IF(OR(B94="",C94="",D94=""),"",IF(D94="Cancelled",0,IF(F94="",E94,F94)))</f>
      </c>
      <c r="H94" s="9" t="s">
        <v>68</v>
      </c>
      <c r="I94" s="11">
        <f>IF(A94="","",MONTH(A94))</f>
      </c>
      <c r="J94" s="11">
        <f>IF(A94="","",YEAR(A94))</f>
      </c>
    </row>
    <row r="95" spans="1:10" x14ac:dyDescent="0.25">
      <c r="A95" s="13">
        <v>46255</v>
      </c>
      <c r="B95" s="9" t="s">
        <v>52</v>
      </c>
      <c r="C95" s="9" t="s">
        <v>42</v>
      </c>
      <c r="D95" s="9" t="s">
        <v>67</v>
      </c>
      <c r="E95" s="12">
        <f>IF(OR(B95="",C95=""),"",IFERROR(INDEX(Settings!$B$2:$B$11,MATCH(C95,Settings!$A$2:$A$11,0)),0))</f>
      </c>
      <c r="F95" s="10"/>
      <c r="G95" s="12">
        <f>IF(OR(B95="",C95="",D95=""),"",IF(D95="Cancelled",0,IF(F95="",E95,F95)))</f>
      </c>
      <c r="H95" s="9" t="s">
        <v>68</v>
      </c>
      <c r="I95" s="11">
        <f>IF(A95="","",MONTH(A95))</f>
      </c>
      <c r="J95" s="11">
        <f>IF(A95="","",YEAR(A95))</f>
      </c>
    </row>
    <row r="96" spans="1:10" x14ac:dyDescent="0.25">
      <c r="A96" s="13">
        <v>46256</v>
      </c>
      <c r="B96" s="9" t="s">
        <v>54</v>
      </c>
      <c r="C96" s="9" t="s">
        <v>37</v>
      </c>
      <c r="D96" s="9" t="s">
        <v>16</v>
      </c>
      <c r="E96" s="12">
        <f>IF(OR(B96="",C96=""),"",IFERROR(INDEX(Settings!$B$2:$B$11,MATCH(C96,Settings!$A$2:$A$11,0)),0))</f>
      </c>
      <c r="F96" s="10"/>
      <c r="G96" s="12">
        <f>IF(OR(B96="",C96="",D96=""),"",IF(D96="Cancelled",0,IF(F96="",E96,F96)))</f>
      </c>
      <c r="H96" s="9" t="s">
        <v>68</v>
      </c>
      <c r="I96" s="11">
        <f>IF(A96="","",MONTH(A96))</f>
      </c>
      <c r="J96" s="11">
        <f>IF(A96="","",YEAR(A96))</f>
      </c>
    </row>
    <row r="97" spans="1:10" x14ac:dyDescent="0.25">
      <c r="A97" s="13">
        <v>46258</v>
      </c>
      <c r="B97" s="9" t="s">
        <v>50</v>
      </c>
      <c r="C97" s="9" t="s">
        <v>37</v>
      </c>
      <c r="D97" s="9" t="s">
        <v>16</v>
      </c>
      <c r="E97" s="12">
        <f>IF(OR(B97="",C97=""),"",IFERROR(INDEX(Settings!$B$2:$B$11,MATCH(C97,Settings!$A$2:$A$11,0)),0))</f>
      </c>
      <c r="F97" s="10"/>
      <c r="G97" s="12">
        <f>IF(OR(B97="",C97="",D97=""),"",IF(D97="Cancelled",0,IF(F97="",E97,F97)))</f>
      </c>
      <c r="H97" s="9" t="s">
        <v>68</v>
      </c>
      <c r="I97" s="11">
        <f>IF(A97="","",MONTH(A97))</f>
      </c>
      <c r="J97" s="11">
        <f>IF(A97="","",YEAR(A97))</f>
      </c>
    </row>
    <row r="98" spans="1:10" x14ac:dyDescent="0.25">
      <c r="A98" s="13">
        <v>46260</v>
      </c>
      <c r="B98" s="9" t="s">
        <v>46</v>
      </c>
      <c r="C98" s="9" t="s">
        <v>38</v>
      </c>
      <c r="D98" s="9" t="s">
        <v>16</v>
      </c>
      <c r="E98" s="12">
        <f>IF(OR(B98="",C98=""),"",IFERROR(INDEX(Settings!$B$2:$B$11,MATCH(C98,Settings!$A$2:$A$11,0)),0))</f>
      </c>
      <c r="F98" s="10"/>
      <c r="G98" s="12">
        <f>IF(OR(B98="",C98="",D98=""),"",IF(D98="Cancelled",0,IF(F98="",E98,F98)))</f>
      </c>
      <c r="H98" s="9" t="s">
        <v>68</v>
      </c>
      <c r="I98" s="11">
        <f>IF(A98="","",MONTH(A98))</f>
      </c>
      <c r="J98" s="11">
        <f>IF(A98="","",YEAR(A98))</f>
      </c>
    </row>
    <row r="99" spans="1:10" x14ac:dyDescent="0.25">
      <c r="A99" s="13">
        <v>46261</v>
      </c>
      <c r="B99" s="9" t="s">
        <v>48</v>
      </c>
      <c r="C99" s="9" t="s">
        <v>39</v>
      </c>
      <c r="D99" s="9" t="s">
        <v>16</v>
      </c>
      <c r="E99" s="12">
        <f>IF(OR(B99="",C99=""),"",IFERROR(INDEX(Settings!$B$2:$B$11,MATCH(C99,Settings!$A$2:$A$11,0)),0))</f>
      </c>
      <c r="F99" s="10"/>
      <c r="G99" s="12">
        <f>IF(OR(B99="",C99="",D99=""),"",IF(D99="Cancelled",0,IF(F99="",E99,F99)))</f>
      </c>
      <c r="H99" s="9" t="s">
        <v>68</v>
      </c>
      <c r="I99" s="11">
        <f>IF(A99="","",MONTH(A99))</f>
      </c>
      <c r="J99" s="11">
        <f>IF(A99="","",YEAR(A99))</f>
      </c>
    </row>
    <row r="100" spans="1:10" x14ac:dyDescent="0.25">
      <c r="A100" s="13">
        <v>46266</v>
      </c>
      <c r="B100" s="9" t="s">
        <v>48</v>
      </c>
      <c r="C100" s="9" t="s">
        <v>40</v>
      </c>
      <c r="D100" s="9" t="s">
        <v>16</v>
      </c>
      <c r="E100" s="12">
        <f>IF(OR(B100="",C100=""),"",IFERROR(INDEX(Settings!$B$2:$B$11,MATCH(C100,Settings!$A$2:$A$11,0)),0))</f>
      </c>
      <c r="F100" s="10"/>
      <c r="G100" s="12">
        <f>IF(OR(B100="",C100="",D100=""),"",IF(D100="Cancelled",0,IF(F100="",E100,F100)))</f>
      </c>
      <c r="H100" s="9" t="s">
        <v>68</v>
      </c>
      <c r="I100" s="11">
        <f>IF(A100="","",MONTH(A100))</f>
      </c>
      <c r="J100" s="11">
        <f>IF(A100="","",YEAR(A100))</f>
      </c>
    </row>
    <row r="101" spans="1:10" x14ac:dyDescent="0.25">
      <c r="A101" s="13">
        <v>46268</v>
      </c>
      <c r="B101" s="9" t="s">
        <v>60</v>
      </c>
      <c r="C101" s="9" t="s">
        <v>41</v>
      </c>
      <c r="D101" s="9" t="s">
        <v>16</v>
      </c>
      <c r="E101" s="12">
        <f>IF(OR(B101="",C101=""),"",IFERROR(INDEX(Settings!$B$2:$B$11,MATCH(C101,Settings!$A$2:$A$11,0)),0))</f>
      </c>
      <c r="F101" s="10"/>
      <c r="G101" s="12">
        <f>IF(OR(B101="",C101="",D101=""),"",IF(D101="Cancelled",0,IF(F101="",E101,F101)))</f>
      </c>
      <c r="H101" s="9" t="s">
        <v>68</v>
      </c>
      <c r="I101" s="11">
        <f>IF(A101="","",MONTH(A101))</f>
      </c>
      <c r="J101" s="11">
        <f>IF(A101="","",YEAR(A101))</f>
      </c>
    </row>
    <row r="102" spans="1:10" x14ac:dyDescent="0.25">
      <c r="A102" s="13">
        <v>46270</v>
      </c>
      <c r="B102" s="9" t="s">
        <v>58</v>
      </c>
      <c r="C102" s="9" t="s">
        <v>37</v>
      </c>
      <c r="D102" s="9" t="s">
        <v>16</v>
      </c>
      <c r="E102" s="12">
        <f>IF(OR(B102="",C102=""),"",IFERROR(INDEX(Settings!$B$2:$B$11,MATCH(C102,Settings!$A$2:$A$11,0)),0))</f>
      </c>
      <c r="F102" s="10"/>
      <c r="G102" s="12">
        <f>IF(OR(B102="",C102="",D102=""),"",IF(D102="Cancelled",0,IF(F102="",E102,F102)))</f>
      </c>
      <c r="H102" s="9" t="s">
        <v>68</v>
      </c>
      <c r="I102" s="11">
        <f>IF(A102="","",MONTH(A102))</f>
      </c>
      <c r="J102" s="11">
        <f>IF(A102="","",YEAR(A102))</f>
      </c>
    </row>
    <row r="103" spans="1:10" x14ac:dyDescent="0.25">
      <c r="A103" s="13">
        <v>46271</v>
      </c>
      <c r="B103" s="9" t="s">
        <v>58</v>
      </c>
      <c r="C103" s="9" t="s">
        <v>42</v>
      </c>
      <c r="D103" s="9" t="s">
        <v>16</v>
      </c>
      <c r="E103" s="12">
        <f>IF(OR(B103="",C103=""),"",IFERROR(INDEX(Settings!$B$2:$B$11,MATCH(C103,Settings!$A$2:$A$11,0)),0))</f>
      </c>
      <c r="F103" s="10"/>
      <c r="G103" s="12">
        <f>IF(OR(B103="",C103="",D103=""),"",IF(D103="Cancelled",0,IF(F103="",E103,F103)))</f>
      </c>
      <c r="H103" s="9" t="s">
        <v>68</v>
      </c>
      <c r="I103" s="11">
        <f>IF(A103="","",MONTH(A103))</f>
      </c>
      <c r="J103" s="11">
        <f>IF(A103="","",YEAR(A103))</f>
      </c>
    </row>
    <row r="104" spans="1:10" x14ac:dyDescent="0.25">
      <c r="A104" s="13">
        <v>46273</v>
      </c>
      <c r="B104" s="9" t="s">
        <v>56</v>
      </c>
      <c r="C104" s="9" t="s">
        <v>37</v>
      </c>
      <c r="D104" s="9" t="s">
        <v>16</v>
      </c>
      <c r="E104" s="12">
        <f>IF(OR(B104="",C104=""),"",IFERROR(INDEX(Settings!$B$2:$B$11,MATCH(C104,Settings!$A$2:$A$11,0)),0))</f>
      </c>
      <c r="F104" s="10"/>
      <c r="G104" s="12">
        <f>IF(OR(B104="",C104="",D104=""),"",IF(D104="Cancelled",0,IF(F104="",E104,F104)))</f>
      </c>
      <c r="H104" s="9" t="s">
        <v>68</v>
      </c>
      <c r="I104" s="11">
        <f>IF(A104="","",MONTH(A104))</f>
      </c>
      <c r="J104" s="11">
        <f>IF(A104="","",YEAR(A104))</f>
      </c>
    </row>
    <row r="105" spans="1:10" x14ac:dyDescent="0.25">
      <c r="A105" s="13">
        <v>46275</v>
      </c>
      <c r="B105" s="9" t="s">
        <v>52</v>
      </c>
      <c r="C105" s="9" t="s">
        <v>37</v>
      </c>
      <c r="D105" s="9" t="s">
        <v>69</v>
      </c>
      <c r="E105" s="12">
        <f>IF(OR(B105="",C105=""),"",IFERROR(INDEX(Settings!$B$2:$B$11,MATCH(C105,Settings!$A$2:$A$11,0)),0))</f>
      </c>
      <c r="F105" s="10"/>
      <c r="G105" s="12">
        <f>IF(OR(B105="",C105="",D105=""),"",IF(D105="Cancelled",0,IF(F105="",E105,F105)))</f>
      </c>
      <c r="H105" s="9" t="s">
        <v>68</v>
      </c>
      <c r="I105" s="11">
        <f>IF(A105="","",MONTH(A105))</f>
      </c>
      <c r="J105" s="11">
        <f>IF(A105="","",YEAR(A105))</f>
      </c>
    </row>
    <row r="106" spans="1:10" x14ac:dyDescent="0.25">
      <c r="A106" s="13">
        <v>46276</v>
      </c>
      <c r="B106" s="9" t="s">
        <v>52</v>
      </c>
      <c r="C106" s="9" t="s">
        <v>38</v>
      </c>
      <c r="D106" s="9" t="s">
        <v>69</v>
      </c>
      <c r="E106" s="12">
        <f>IF(OR(B106="",C106=""),"",IFERROR(INDEX(Settings!$B$2:$B$11,MATCH(C106,Settings!$A$2:$A$11,0)),0))</f>
      </c>
      <c r="F106" s="10"/>
      <c r="G106" s="12">
        <f>IF(OR(B106="",C106="",D106=""),"",IF(D106="Cancelled",0,IF(F106="",E106,F106)))</f>
      </c>
      <c r="H106" s="9" t="s">
        <v>68</v>
      </c>
      <c r="I106" s="11">
        <f>IF(A106="","",MONTH(A106))</f>
      </c>
      <c r="J106" s="11">
        <f>IF(A106="","",YEAR(A106))</f>
      </c>
    </row>
    <row r="107" spans="1:10" x14ac:dyDescent="0.25">
      <c r="A107" s="13">
        <v>46278</v>
      </c>
      <c r="B107" s="9" t="s">
        <v>50</v>
      </c>
      <c r="C107" s="9" t="s">
        <v>39</v>
      </c>
      <c r="D107" s="9" t="s">
        <v>16</v>
      </c>
      <c r="E107" s="12">
        <f>IF(OR(B107="",C107=""),"",IFERROR(INDEX(Settings!$B$2:$B$11,MATCH(C107,Settings!$A$2:$A$11,0)),0))</f>
      </c>
      <c r="F107" s="10"/>
      <c r="G107" s="12">
        <f>IF(OR(B107="",C107="",D107=""),"",IF(D107="Cancelled",0,IF(F107="",E107,F107)))</f>
      </c>
      <c r="H107" s="9" t="s">
        <v>68</v>
      </c>
      <c r="I107" s="11">
        <f>IF(A107="","",MONTH(A107))</f>
      </c>
      <c r="J107" s="11">
        <f>IF(A107="","",YEAR(A107))</f>
      </c>
    </row>
    <row r="108" spans="1:10" x14ac:dyDescent="0.25">
      <c r="A108" s="13">
        <v>46280</v>
      </c>
      <c r="B108" s="9" t="s">
        <v>46</v>
      </c>
      <c r="C108" s="9" t="s">
        <v>40</v>
      </c>
      <c r="D108" s="9" t="s">
        <v>16</v>
      </c>
      <c r="E108" s="12">
        <f>IF(OR(B108="",C108=""),"",IFERROR(INDEX(Settings!$B$2:$B$11,MATCH(C108,Settings!$A$2:$A$11,0)),0))</f>
      </c>
      <c r="F108" s="10"/>
      <c r="G108" s="12">
        <f>IF(OR(B108="",C108="",D108=""),"",IF(D108="Cancelled",0,IF(F108="",E108,F108)))</f>
      </c>
      <c r="H108" s="9" t="s">
        <v>68</v>
      </c>
      <c r="I108" s="11">
        <f>IF(A108="","",MONTH(A108))</f>
      </c>
      <c r="J108" s="11">
        <f>IF(A108="","",YEAR(A108))</f>
      </c>
    </row>
    <row r="109" spans="1:10" x14ac:dyDescent="0.25">
      <c r="A109" s="13">
        <v>46281</v>
      </c>
      <c r="B109" s="9" t="s">
        <v>46</v>
      </c>
      <c r="C109" s="9" t="s">
        <v>41</v>
      </c>
      <c r="D109" s="9" t="s">
        <v>16</v>
      </c>
      <c r="E109" s="12">
        <f>IF(OR(B109="",C109=""),"",IFERROR(INDEX(Settings!$B$2:$B$11,MATCH(C109,Settings!$A$2:$A$11,0)),0))</f>
      </c>
      <c r="F109" s="10"/>
      <c r="G109" s="12">
        <f>IF(OR(B109="",C109="",D109=""),"",IF(D109="Cancelled",0,IF(F109="",E109,F109)))</f>
      </c>
      <c r="H109" s="9" t="s">
        <v>68</v>
      </c>
      <c r="I109" s="11">
        <f>IF(A109="","",MONTH(A109))</f>
      </c>
      <c r="J109" s="11">
        <f>IF(A109="","",YEAR(A109))</f>
      </c>
    </row>
    <row r="110" spans="1:10" x14ac:dyDescent="0.25">
      <c r="A110" s="13">
        <v>46283</v>
      </c>
      <c r="B110" s="9" t="s">
        <v>60</v>
      </c>
      <c r="C110" s="9" t="s">
        <v>37</v>
      </c>
      <c r="D110" s="9" t="s">
        <v>16</v>
      </c>
      <c r="E110" s="12">
        <f>IF(OR(B110="",C110=""),"",IFERROR(INDEX(Settings!$B$2:$B$11,MATCH(C110,Settings!$A$2:$A$11,0)),0))</f>
      </c>
      <c r="F110" s="10"/>
      <c r="G110" s="12">
        <f>IF(OR(B110="",C110="",D110=""),"",IF(D110="Cancelled",0,IF(F110="",E110,F110)))</f>
      </c>
      <c r="H110" s="9" t="s">
        <v>68</v>
      </c>
      <c r="I110" s="11">
        <f>IF(A110="","",MONTH(A110))</f>
      </c>
      <c r="J110" s="11">
        <f>IF(A110="","",YEAR(A110))</f>
      </c>
    </row>
    <row r="111" spans="1:10" x14ac:dyDescent="0.25">
      <c r="A111" s="13">
        <v>46285</v>
      </c>
      <c r="B111" s="9" t="s">
        <v>56</v>
      </c>
      <c r="C111" s="9" t="s">
        <v>42</v>
      </c>
      <c r="D111" s="9" t="s">
        <v>16</v>
      </c>
      <c r="E111" s="12">
        <f>IF(OR(B111="",C111=""),"",IFERROR(INDEX(Settings!$B$2:$B$11,MATCH(C111,Settings!$A$2:$A$11,0)),0))</f>
      </c>
      <c r="F111" s="10"/>
      <c r="G111" s="12">
        <f>IF(OR(B111="",C111="",D111=""),"",IF(D111="Cancelled",0,IF(F111="",E111,F111)))</f>
      </c>
      <c r="H111" s="9" t="s">
        <v>68</v>
      </c>
      <c r="I111" s="11">
        <f>IF(A111="","",MONTH(A111))</f>
      </c>
      <c r="J111" s="11">
        <f>IF(A111="","",YEAR(A111))</f>
      </c>
    </row>
    <row r="112" spans="1:10" x14ac:dyDescent="0.25">
      <c r="A112" s="13">
        <v>46288</v>
      </c>
      <c r="B112" s="9" t="s">
        <v>54</v>
      </c>
      <c r="C112" s="9" t="s">
        <v>37</v>
      </c>
      <c r="D112" s="9" t="s">
        <v>16</v>
      </c>
      <c r="E112" s="12">
        <f>IF(OR(B112="",C112=""),"",IFERROR(INDEX(Settings!$B$2:$B$11,MATCH(C112,Settings!$A$2:$A$11,0)),0))</f>
      </c>
      <c r="F112" s="10"/>
      <c r="G112" s="12">
        <f>IF(OR(B112="",C112="",D112=""),"",IF(D112="Cancelled",0,IF(F112="",E112,F112)))</f>
      </c>
      <c r="H112" s="9" t="s">
        <v>68</v>
      </c>
      <c r="I112" s="11">
        <f>IF(A112="","",MONTH(A112))</f>
      </c>
      <c r="J112" s="11">
        <f>IF(A112="","",YEAR(A112))</f>
      </c>
    </row>
    <row r="113" spans="1:10" x14ac:dyDescent="0.25">
      <c r="A113" s="13">
        <v>46290</v>
      </c>
      <c r="B113" s="9" t="s">
        <v>50</v>
      </c>
      <c r="C113" s="9" t="s">
        <v>38</v>
      </c>
      <c r="D113" s="9" t="s">
        <v>67</v>
      </c>
      <c r="E113" s="12">
        <f>IF(OR(B113="",C113=""),"",IFERROR(INDEX(Settings!$B$2:$B$11,MATCH(C113,Settings!$A$2:$A$11,0)),0))</f>
      </c>
      <c r="F113" s="10"/>
      <c r="G113" s="12">
        <f>IF(OR(B113="",C113="",D113=""),"",IF(D113="Cancelled",0,IF(F113="",E113,F113)))</f>
      </c>
      <c r="H113" s="9" t="s">
        <v>68</v>
      </c>
      <c r="I113" s="11">
        <f>IF(A113="","",MONTH(A113))</f>
      </c>
      <c r="J113" s="11">
        <f>IF(A113="","",YEAR(A113))</f>
      </c>
    </row>
    <row r="114" spans="1:10" x14ac:dyDescent="0.25">
      <c r="A114" s="13">
        <v>46297</v>
      </c>
      <c r="B114" s="9" t="s">
        <v>48</v>
      </c>
      <c r="C114" s="9" t="s">
        <v>41</v>
      </c>
      <c r="D114" s="9" t="s">
        <v>67</v>
      </c>
      <c r="E114" s="12">
        <f>IF(OR(B114="",C114=""),"",IFERROR(INDEX(Settings!$B$2:$B$11,MATCH(C114,Settings!$A$2:$A$11,0)),0))</f>
      </c>
      <c r="F114" s="10"/>
      <c r="G114" s="12">
        <f>IF(OR(B114="",C114="",D114=""),"",IF(D114="Cancelled",0,IF(F114="",E114,F114)))</f>
      </c>
      <c r="H114" s="9" t="s">
        <v>68</v>
      </c>
      <c r="I114" s="11">
        <f>IF(A114="","",MONTH(A114))</f>
      </c>
      <c r="J114" s="11">
        <f>IF(A114="","",YEAR(A114))</f>
      </c>
    </row>
    <row r="115" spans="1:10" x14ac:dyDescent="0.25">
      <c r="A115" s="13">
        <v>46299</v>
      </c>
      <c r="B115" s="9" t="s">
        <v>46</v>
      </c>
      <c r="C115" s="9" t="s">
        <v>37</v>
      </c>
      <c r="D115" s="9" t="s">
        <v>16</v>
      </c>
      <c r="E115" s="12">
        <f>IF(OR(B115="",C115=""),"",IFERROR(INDEX(Settings!$B$2:$B$11,MATCH(C115,Settings!$A$2:$A$11,0)),0))</f>
      </c>
      <c r="F115" s="10"/>
      <c r="G115" s="12">
        <f>IF(OR(B115="",C115="",D115=""),"",IF(D115="Cancelled",0,IF(F115="",E115,F115)))</f>
      </c>
      <c r="H115" s="9" t="s">
        <v>70</v>
      </c>
      <c r="I115" s="11">
        <f>IF(A115="","",MONTH(A115))</f>
      </c>
      <c r="J115" s="11">
        <f>IF(A115="","",YEAR(A115))</f>
      </c>
    </row>
    <row r="116" spans="1:10" x14ac:dyDescent="0.25">
      <c r="A116" s="13">
        <v>46304</v>
      </c>
      <c r="B116" s="9" t="s">
        <v>56</v>
      </c>
      <c r="C116" s="9" t="s">
        <v>37</v>
      </c>
      <c r="D116" s="9" t="s">
        <v>16</v>
      </c>
      <c r="E116" s="12">
        <f>IF(OR(B116="",C116=""),"",IFERROR(INDEX(Settings!$B$2:$B$11,MATCH(C116,Settings!$A$2:$A$11,0)),0))</f>
      </c>
      <c r="F116" s="10"/>
      <c r="G116" s="12">
        <f>IF(OR(B116="",C116="",D116=""),"",IF(D116="Cancelled",0,IF(F116="",E116,F116)))</f>
      </c>
      <c r="H116" s="9" t="s">
        <v>68</v>
      </c>
      <c r="I116" s="11">
        <f>IF(A116="","",MONTH(A116))</f>
      </c>
      <c r="J116" s="11">
        <f>IF(A116="","",YEAR(A116))</f>
      </c>
    </row>
    <row r="117" spans="1:10" x14ac:dyDescent="0.25">
      <c r="A117" s="13">
        <v>46309</v>
      </c>
      <c r="B117" s="9" t="s">
        <v>50</v>
      </c>
      <c r="C117" s="9" t="s">
        <v>40</v>
      </c>
      <c r="D117" s="9" t="s">
        <v>16</v>
      </c>
      <c r="E117" s="12">
        <f>IF(OR(B117="",C117=""),"",IFERROR(INDEX(Settings!$B$2:$B$11,MATCH(C117,Settings!$A$2:$A$11,0)),0))</f>
      </c>
      <c r="F117" s="10">
        <v>60</v>
      </c>
      <c r="G117" s="12">
        <f>IF(OR(B117="",C117="",D117=""),"",IF(D117="Cancelled",0,IF(F117="",E117,F117)))</f>
      </c>
      <c r="H117" s="9" t="s">
        <v>68</v>
      </c>
      <c r="I117" s="11">
        <f>IF(A117="","",MONTH(A117))</f>
      </c>
      <c r="J117" s="11">
        <f>IF(A117="","",YEAR(A117))</f>
      </c>
    </row>
    <row r="118" spans="1:10" x14ac:dyDescent="0.25">
      <c r="A118" s="13">
        <v>46314</v>
      </c>
      <c r="B118" s="9" t="s">
        <v>60</v>
      </c>
      <c r="C118" s="9" t="s">
        <v>42</v>
      </c>
      <c r="D118" s="9" t="s">
        <v>16</v>
      </c>
      <c r="E118" s="12">
        <f>IF(OR(B118="",C118=""),"",IFERROR(INDEX(Settings!$B$2:$B$11,MATCH(C118,Settings!$A$2:$A$11,0)),0))</f>
      </c>
      <c r="F118" s="10"/>
      <c r="G118" s="12">
        <f>IF(OR(B118="",C118="",D118=""),"",IF(D118="Cancelled",0,IF(F118="",E118,F118)))</f>
      </c>
      <c r="H118" s="9" t="s">
        <v>70</v>
      </c>
      <c r="I118" s="11">
        <f>IF(A118="","",MONTH(A118))</f>
      </c>
      <c r="J118" s="11">
        <f>IF(A118="","",YEAR(A118))</f>
      </c>
    </row>
    <row r="119" spans="1:10" x14ac:dyDescent="0.25">
      <c r="A119" s="13">
        <v>46316</v>
      </c>
      <c r="B119" s="9" t="s">
        <v>58</v>
      </c>
      <c r="C119" s="9" t="s">
        <v>37</v>
      </c>
      <c r="D119" s="9" t="s">
        <v>16</v>
      </c>
      <c r="E119" s="12">
        <f>IF(OR(B119="",C119=""),"",IFERROR(INDEX(Settings!$B$2:$B$11,MATCH(C119,Settings!$A$2:$A$11,0)),0))</f>
      </c>
      <c r="F119" s="10"/>
      <c r="G119" s="12">
        <f>IF(OR(B119="",C119="",D119=""),"",IF(D119="Cancelled",0,IF(F119="",E119,F119)))</f>
      </c>
      <c r="H119" s="9" t="s">
        <v>68</v>
      </c>
      <c r="I119" s="11">
        <f>IF(A119="","",MONTH(A119))</f>
      </c>
      <c r="J119" s="11">
        <f>IF(A119="","",YEAR(A119))</f>
      </c>
    </row>
    <row r="120" spans="1:10" x14ac:dyDescent="0.25">
      <c r="A120" s="13">
        <v>46319</v>
      </c>
      <c r="B120" s="9" t="s">
        <v>54</v>
      </c>
      <c r="C120" s="9" t="s">
        <v>38</v>
      </c>
      <c r="D120" s="9" t="s">
        <v>16</v>
      </c>
      <c r="E120" s="12">
        <f>IF(OR(B120="",C120=""),"",IFERROR(INDEX(Settings!$B$2:$B$11,MATCH(C120,Settings!$A$2:$A$11,0)),0))</f>
      </c>
      <c r="F120" s="10"/>
      <c r="G120" s="12">
        <f>IF(OR(B120="",C120="",D120=""),"",IF(D120="Cancelled",0,IF(F120="",E120,F120)))</f>
      </c>
      <c r="H120" s="9" t="s">
        <v>68</v>
      </c>
      <c r="I120" s="11">
        <f>IF(A120="","",MONTH(A120))</f>
      </c>
      <c r="J120" s="11">
        <f>IF(A120="","",YEAR(A120))</f>
      </c>
    </row>
    <row r="121" spans="1:10" x14ac:dyDescent="0.25">
      <c r="A121" s="13">
        <v>46321</v>
      </c>
      <c r="B121" s="9" t="s">
        <v>52</v>
      </c>
      <c r="C121" s="9" t="s">
        <v>39</v>
      </c>
      <c r="D121" s="9" t="s">
        <v>16</v>
      </c>
      <c r="E121" s="12">
        <f>IF(OR(B121="",C121=""),"",IFERROR(INDEX(Settings!$B$2:$B$11,MATCH(C121,Settings!$A$2:$A$11,0)),0))</f>
      </c>
      <c r="F121" s="10"/>
      <c r="G121" s="12">
        <f>IF(OR(B121="",C121="",D121=""),"",IF(D121="Cancelled",0,IF(F121="",E121,F121)))</f>
      </c>
      <c r="H121" s="9" t="s">
        <v>68</v>
      </c>
      <c r="I121" s="11">
        <f>IF(A121="","",MONTH(A121))</f>
      </c>
      <c r="J121" s="11">
        <f>IF(A121="","",YEAR(A121))</f>
      </c>
    </row>
    <row r="122" spans="1:10" x14ac:dyDescent="0.25">
      <c r="A122" s="13"/>
      <c r="B122" s="9"/>
      <c r="C122" s="9"/>
      <c r="D122" s="9"/>
      <c r="E122" s="12">
        <f>IF(OR(B122="",C122=""),"",IFERROR(INDEX(Settings!$B$2:$B$11,MATCH(C122,Settings!$A$2:$A$11,0)),0))</f>
      </c>
      <c r="F122" s="10"/>
      <c r="G122" s="12">
        <f>IF(OR(B122="",C122="",D122=""),"",IF(D122="Cancelled",0,IF(F122="",E122,F122)))</f>
      </c>
      <c r="H122" s="9"/>
      <c r="I122" s="11">
        <f>IF(A122="","",MONTH(A122))</f>
      </c>
      <c r="J122" s="11">
        <f>IF(A122="","",YEAR(A122))</f>
      </c>
    </row>
    <row r="123" spans="1:10" x14ac:dyDescent="0.25">
      <c r="A123" s="13"/>
      <c r="B123" s="9"/>
      <c r="C123" s="9"/>
      <c r="D123" s="9"/>
      <c r="E123" s="12">
        <f>IF(OR(B123="",C123=""),"",IFERROR(INDEX(Settings!$B$2:$B$11,MATCH(C123,Settings!$A$2:$A$11,0)),0))</f>
      </c>
      <c r="F123" s="10"/>
      <c r="G123" s="12">
        <f>IF(OR(B123="",C123="",D123=""),"",IF(D123="Cancelled",0,IF(F123="",E123,F123)))</f>
      </c>
      <c r="H123" s="9"/>
      <c r="I123" s="11">
        <f>IF(A123="","",MONTH(A123))</f>
      </c>
      <c r="J123" s="11">
        <f>IF(A123="","",YEAR(A123))</f>
      </c>
    </row>
    <row r="124" spans="1:10" x14ac:dyDescent="0.25">
      <c r="A124" s="13"/>
      <c r="B124" s="9"/>
      <c r="C124" s="9"/>
      <c r="D124" s="9"/>
      <c r="E124" s="12">
        <f>IF(OR(B124="",C124=""),"",IFERROR(INDEX(Settings!$B$2:$B$11,MATCH(C124,Settings!$A$2:$A$11,0)),0))</f>
      </c>
      <c r="F124" s="10"/>
      <c r="G124" s="12">
        <f>IF(OR(B124="",C124="",D124=""),"",IF(D124="Cancelled",0,IF(F124="",E124,F124)))</f>
      </c>
      <c r="H124" s="9"/>
      <c r="I124" s="11">
        <f>IF(A124="","",MONTH(A124))</f>
      </c>
      <c r="J124" s="11">
        <f>IF(A124="","",YEAR(A124))</f>
      </c>
    </row>
    <row r="125" spans="1:10" x14ac:dyDescent="0.25">
      <c r="A125" s="13"/>
      <c r="B125" s="9"/>
      <c r="C125" s="9"/>
      <c r="D125" s="9"/>
      <c r="E125" s="12">
        <f>IF(OR(B125="",C125=""),"",IFERROR(INDEX(Settings!$B$2:$B$11,MATCH(C125,Settings!$A$2:$A$11,0)),0))</f>
      </c>
      <c r="F125" s="10"/>
      <c r="G125" s="12">
        <f>IF(OR(B125="",C125="",D125=""),"",IF(D125="Cancelled",0,IF(F125="",E125,F125)))</f>
      </c>
      <c r="H125" s="9"/>
      <c r="I125" s="11">
        <f>IF(A125="","",MONTH(A125))</f>
      </c>
      <c r="J125" s="11">
        <f>IF(A125="","",YEAR(A125))</f>
      </c>
    </row>
    <row r="126" spans="1:10" x14ac:dyDescent="0.25">
      <c r="A126" s="13"/>
      <c r="B126" s="9"/>
      <c r="C126" s="9"/>
      <c r="D126" s="9"/>
      <c r="E126" s="12">
        <f>IF(OR(B126="",C126=""),"",IFERROR(INDEX(Settings!$B$2:$B$11,MATCH(C126,Settings!$A$2:$A$11,0)),0))</f>
      </c>
      <c r="F126" s="10"/>
      <c r="G126" s="12">
        <f>IF(OR(B126="",C126="",D126=""),"",IF(D126="Cancelled",0,IF(F126="",E126,F126)))</f>
      </c>
      <c r="H126" s="9"/>
      <c r="I126" s="11">
        <f>IF(A126="","",MONTH(A126))</f>
      </c>
      <c r="J126" s="11">
        <f>IF(A126="","",YEAR(A126))</f>
      </c>
    </row>
    <row r="127" spans="1:10" x14ac:dyDescent="0.25">
      <c r="A127" s="13"/>
      <c r="B127" s="9"/>
      <c r="C127" s="9"/>
      <c r="D127" s="9"/>
      <c r="E127" s="12">
        <f>IF(OR(B127="",C127=""),"",IFERROR(INDEX(Settings!$B$2:$B$11,MATCH(C127,Settings!$A$2:$A$11,0)),0))</f>
      </c>
      <c r="F127" s="10"/>
      <c r="G127" s="12">
        <f>IF(OR(B127="",C127="",D127=""),"",IF(D127="Cancelled",0,IF(F127="",E127,F127)))</f>
      </c>
      <c r="H127" s="9"/>
      <c r="I127" s="11">
        <f>IF(A127="","",MONTH(A127))</f>
      </c>
      <c r="J127" s="11">
        <f>IF(A127="","",YEAR(A127))</f>
      </c>
    </row>
    <row r="128" spans="1:10" x14ac:dyDescent="0.25">
      <c r="A128" s="13"/>
      <c r="B128" s="9"/>
      <c r="C128" s="9"/>
      <c r="D128" s="9"/>
      <c r="E128" s="12">
        <f>IF(OR(B128="",C128=""),"",IFERROR(INDEX(Settings!$B$2:$B$11,MATCH(C128,Settings!$A$2:$A$11,0)),0))</f>
      </c>
      <c r="F128" s="10"/>
      <c r="G128" s="12">
        <f>IF(OR(B128="",C128="",D128=""),"",IF(D128="Cancelled",0,IF(F128="",E128,F128)))</f>
      </c>
      <c r="H128" s="9"/>
      <c r="I128" s="11">
        <f>IF(A128="","",MONTH(A128))</f>
      </c>
      <c r="J128" s="11">
        <f>IF(A128="","",YEAR(A128))</f>
      </c>
    </row>
    <row r="129" spans="1:10" x14ac:dyDescent="0.25">
      <c r="A129" s="13"/>
      <c r="B129" s="9"/>
      <c r="C129" s="9"/>
      <c r="D129" s="9"/>
      <c r="E129" s="12">
        <f>IF(OR(B129="",C129=""),"",IFERROR(INDEX(Settings!$B$2:$B$11,MATCH(C129,Settings!$A$2:$A$11,0)),0))</f>
      </c>
      <c r="F129" s="10"/>
      <c r="G129" s="12">
        <f>IF(OR(B129="",C129="",D129=""),"",IF(D129="Cancelled",0,IF(F129="",E129,F129)))</f>
      </c>
      <c r="H129" s="9"/>
      <c r="I129" s="11">
        <f>IF(A129="","",MONTH(A129))</f>
      </c>
      <c r="J129" s="11">
        <f>IF(A129="","",YEAR(A129))</f>
      </c>
    </row>
    <row r="130" spans="1:10" x14ac:dyDescent="0.25">
      <c r="A130" s="13"/>
      <c r="B130" s="9"/>
      <c r="C130" s="9"/>
      <c r="D130" s="9"/>
      <c r="E130" s="12">
        <f>IF(OR(B130="",C130=""),"",IFERROR(INDEX(Settings!$B$2:$B$11,MATCH(C130,Settings!$A$2:$A$11,0)),0))</f>
      </c>
      <c r="F130" s="10"/>
      <c r="G130" s="12">
        <f>IF(OR(B130="",C130="",D130=""),"",IF(D130="Cancelled",0,IF(F130="",E130,F130)))</f>
      </c>
      <c r="H130" s="9"/>
      <c r="I130" s="11">
        <f>IF(A130="","",MONTH(A130))</f>
      </c>
      <c r="J130" s="11">
        <f>IF(A130="","",YEAR(A130))</f>
      </c>
    </row>
    <row r="131" spans="1:10" x14ac:dyDescent="0.25">
      <c r="A131" s="13"/>
      <c r="B131" s="9"/>
      <c r="C131" s="9"/>
      <c r="D131" s="9"/>
      <c r="E131" s="12">
        <f>IF(OR(B131="",C131=""),"",IFERROR(INDEX(Settings!$B$2:$B$11,MATCH(C131,Settings!$A$2:$A$11,0)),0))</f>
      </c>
      <c r="F131" s="10"/>
      <c r="G131" s="12">
        <f>IF(OR(B131="",C131="",D131=""),"",IF(D131="Cancelled",0,IF(F131="",E131,F131)))</f>
      </c>
      <c r="H131" s="9"/>
      <c r="I131" s="11">
        <f>IF(A131="","",MONTH(A131))</f>
      </c>
      <c r="J131" s="11">
        <f>IF(A131="","",YEAR(A131))</f>
      </c>
    </row>
    <row r="132" spans="1:10" x14ac:dyDescent="0.25">
      <c r="A132" s="13"/>
      <c r="B132" s="9"/>
      <c r="C132" s="9"/>
      <c r="D132" s="9"/>
      <c r="E132" s="12">
        <f>IF(OR(B132="",C132=""),"",IFERROR(INDEX(Settings!$B$2:$B$11,MATCH(C132,Settings!$A$2:$A$11,0)),0))</f>
      </c>
      <c r="F132" s="10"/>
      <c r="G132" s="12">
        <f>IF(OR(B132="",C132="",D132=""),"",IF(D132="Cancelled",0,IF(F132="",E132,F132)))</f>
      </c>
      <c r="H132" s="9"/>
      <c r="I132" s="11">
        <f>IF(A132="","",MONTH(A132))</f>
      </c>
      <c r="J132" s="11">
        <f>IF(A132="","",YEAR(A132))</f>
      </c>
    </row>
    <row r="133" spans="1:10" x14ac:dyDescent="0.25">
      <c r="A133" s="13"/>
      <c r="B133" s="9"/>
      <c r="C133" s="9"/>
      <c r="D133" s="9"/>
      <c r="E133" s="12">
        <f>IF(OR(B133="",C133=""),"",IFERROR(INDEX(Settings!$B$2:$B$11,MATCH(C133,Settings!$A$2:$A$11,0)),0))</f>
      </c>
      <c r="F133" s="10"/>
      <c r="G133" s="12">
        <f>IF(OR(B133="",C133="",D133=""),"",IF(D133="Cancelled",0,IF(F133="",E133,F133)))</f>
      </c>
      <c r="H133" s="9"/>
      <c r="I133" s="11">
        <f>IF(A133="","",MONTH(A133))</f>
      </c>
      <c r="J133" s="11">
        <f>IF(A133="","",YEAR(A133))</f>
      </c>
    </row>
    <row r="134" spans="1:10" x14ac:dyDescent="0.25">
      <c r="A134" s="13"/>
      <c r="B134" s="9"/>
      <c r="C134" s="9"/>
      <c r="D134" s="9"/>
      <c r="E134" s="12">
        <f>IF(OR(B134="",C134=""),"",IFERROR(INDEX(Settings!$B$2:$B$11,MATCH(C134,Settings!$A$2:$A$11,0)),0))</f>
      </c>
      <c r="F134" s="10"/>
      <c r="G134" s="12">
        <f>IF(OR(B134="",C134="",D134=""),"",IF(D134="Cancelled",0,IF(F134="",E134,F134)))</f>
      </c>
      <c r="H134" s="9"/>
      <c r="I134" s="11">
        <f>IF(A134="","",MONTH(A134))</f>
      </c>
      <c r="J134" s="11">
        <f>IF(A134="","",YEAR(A134))</f>
      </c>
    </row>
    <row r="135" spans="1:10" x14ac:dyDescent="0.25">
      <c r="A135" s="13"/>
      <c r="B135" s="9"/>
      <c r="C135" s="9"/>
      <c r="D135" s="9"/>
      <c r="E135" s="12">
        <f>IF(OR(B135="",C135=""),"",IFERROR(INDEX(Settings!$B$2:$B$11,MATCH(C135,Settings!$A$2:$A$11,0)),0))</f>
      </c>
      <c r="F135" s="10"/>
      <c r="G135" s="12">
        <f>IF(OR(B135="",C135="",D135=""),"",IF(D135="Cancelled",0,IF(F135="",E135,F135)))</f>
      </c>
      <c r="H135" s="9"/>
      <c r="I135" s="11">
        <f>IF(A135="","",MONTH(A135))</f>
      </c>
      <c r="J135" s="11">
        <f>IF(A135="","",YEAR(A135))</f>
      </c>
    </row>
    <row r="136" spans="1:10" x14ac:dyDescent="0.25">
      <c r="A136" s="13"/>
      <c r="B136" s="9"/>
      <c r="C136" s="9"/>
      <c r="D136" s="9"/>
      <c r="E136" s="12">
        <f>IF(OR(B136="",C136=""),"",IFERROR(INDEX(Settings!$B$2:$B$11,MATCH(C136,Settings!$A$2:$A$11,0)),0))</f>
      </c>
      <c r="F136" s="10"/>
      <c r="G136" s="12">
        <f>IF(OR(B136="",C136="",D136=""),"",IF(D136="Cancelled",0,IF(F136="",E136,F136)))</f>
      </c>
      <c r="H136" s="9"/>
      <c r="I136" s="11">
        <f>IF(A136="","",MONTH(A136))</f>
      </c>
      <c r="J136" s="11">
        <f>IF(A136="","",YEAR(A136))</f>
      </c>
    </row>
    <row r="137" spans="1:10" x14ac:dyDescent="0.25">
      <c r="A137" s="13"/>
      <c r="B137" s="9"/>
      <c r="C137" s="9"/>
      <c r="D137" s="9"/>
      <c r="E137" s="12">
        <f>IF(OR(B137="",C137=""),"",IFERROR(INDEX(Settings!$B$2:$B$11,MATCH(C137,Settings!$A$2:$A$11,0)),0))</f>
      </c>
      <c r="F137" s="10"/>
      <c r="G137" s="12">
        <f>IF(OR(B137="",C137="",D137=""),"",IF(D137="Cancelled",0,IF(F137="",E137,F137)))</f>
      </c>
      <c r="H137" s="9"/>
      <c r="I137" s="11">
        <f>IF(A137="","",MONTH(A137))</f>
      </c>
      <c r="J137" s="11">
        <f>IF(A137="","",YEAR(A137))</f>
      </c>
    </row>
    <row r="138" spans="1:10" x14ac:dyDescent="0.25">
      <c r="A138" s="13"/>
      <c r="B138" s="9"/>
      <c r="C138" s="9"/>
      <c r="D138" s="9"/>
      <c r="E138" s="12">
        <f>IF(OR(B138="",C138=""),"",IFERROR(INDEX(Settings!$B$2:$B$11,MATCH(C138,Settings!$A$2:$A$11,0)),0))</f>
      </c>
      <c r="F138" s="10"/>
      <c r="G138" s="12">
        <f>IF(OR(B138="",C138="",D138=""),"",IF(D138="Cancelled",0,IF(F138="",E138,F138)))</f>
      </c>
      <c r="H138" s="9"/>
      <c r="I138" s="11">
        <f>IF(A138="","",MONTH(A138))</f>
      </c>
      <c r="J138" s="11">
        <f>IF(A138="","",YEAR(A138))</f>
      </c>
    </row>
    <row r="139" spans="1:10" x14ac:dyDescent="0.25">
      <c r="A139" s="13"/>
      <c r="B139" s="9"/>
      <c r="C139" s="9"/>
      <c r="D139" s="9"/>
      <c r="E139" s="12">
        <f>IF(OR(B139="",C139=""),"",IFERROR(INDEX(Settings!$B$2:$B$11,MATCH(C139,Settings!$A$2:$A$11,0)),0))</f>
      </c>
      <c r="F139" s="10"/>
      <c r="G139" s="12">
        <f>IF(OR(B139="",C139="",D139=""),"",IF(D139="Cancelled",0,IF(F139="",E139,F139)))</f>
      </c>
      <c r="H139" s="9"/>
      <c r="I139" s="11">
        <f>IF(A139="","",MONTH(A139))</f>
      </c>
      <c r="J139" s="11">
        <f>IF(A139="","",YEAR(A139))</f>
      </c>
    </row>
    <row r="140" spans="1:10" x14ac:dyDescent="0.25">
      <c r="A140" s="13"/>
      <c r="B140" s="9"/>
      <c r="C140" s="9"/>
      <c r="D140" s="9"/>
      <c r="E140" s="12">
        <f>IF(OR(B140="",C140=""),"",IFERROR(INDEX(Settings!$B$2:$B$11,MATCH(C140,Settings!$A$2:$A$11,0)),0))</f>
      </c>
      <c r="F140" s="10"/>
      <c r="G140" s="12">
        <f>IF(OR(B140="",C140="",D140=""),"",IF(D140="Cancelled",0,IF(F140="",E140,F140)))</f>
      </c>
      <c r="H140" s="9"/>
      <c r="I140" s="11">
        <f>IF(A140="","",MONTH(A140))</f>
      </c>
      <c r="J140" s="11">
        <f>IF(A140="","",YEAR(A140))</f>
      </c>
    </row>
    <row r="141" spans="1:10" x14ac:dyDescent="0.25">
      <c r="A141" s="13"/>
      <c r="B141" s="9"/>
      <c r="C141" s="9"/>
      <c r="D141" s="9"/>
      <c r="E141" s="12">
        <f>IF(OR(B141="",C141=""),"",IFERROR(INDEX(Settings!$B$2:$B$11,MATCH(C141,Settings!$A$2:$A$11,0)),0))</f>
      </c>
      <c r="F141" s="10"/>
      <c r="G141" s="12">
        <f>IF(OR(B141="",C141="",D141=""),"",IF(D141="Cancelled",0,IF(F141="",E141,F141)))</f>
      </c>
      <c r="H141" s="9"/>
      <c r="I141" s="11">
        <f>IF(A141="","",MONTH(A141))</f>
      </c>
      <c r="J141" s="11">
        <f>IF(A141="","",YEAR(A141))</f>
      </c>
    </row>
    <row r="142" spans="1:10" x14ac:dyDescent="0.25">
      <c r="A142" s="13"/>
      <c r="B142" s="9"/>
      <c r="C142" s="9"/>
      <c r="D142" s="9"/>
      <c r="E142" s="12">
        <f>IF(OR(B142="",C142=""),"",IFERROR(INDEX(Settings!$B$2:$B$11,MATCH(C142,Settings!$A$2:$A$11,0)),0))</f>
      </c>
      <c r="F142" s="10"/>
      <c r="G142" s="12">
        <f>IF(OR(B142="",C142="",D142=""),"",IF(D142="Cancelled",0,IF(F142="",E142,F142)))</f>
      </c>
      <c r="H142" s="9"/>
      <c r="I142" s="11">
        <f>IF(A142="","",MONTH(A142))</f>
      </c>
      <c r="J142" s="11">
        <f>IF(A142="","",YEAR(A142))</f>
      </c>
    </row>
    <row r="143" spans="1:10" x14ac:dyDescent="0.25">
      <c r="A143" s="13"/>
      <c r="B143" s="9"/>
      <c r="C143" s="9"/>
      <c r="D143" s="9"/>
      <c r="E143" s="12">
        <f>IF(OR(B143="",C143=""),"",IFERROR(INDEX(Settings!$B$2:$B$11,MATCH(C143,Settings!$A$2:$A$11,0)),0))</f>
      </c>
      <c r="F143" s="10"/>
      <c r="G143" s="12">
        <f>IF(OR(B143="",C143="",D143=""),"",IF(D143="Cancelled",0,IF(F143="",E143,F143)))</f>
      </c>
      <c r="H143" s="9"/>
      <c r="I143" s="11">
        <f>IF(A143="","",MONTH(A143))</f>
      </c>
      <c r="J143" s="11">
        <f>IF(A143="","",YEAR(A143))</f>
      </c>
    </row>
    <row r="144" spans="1:10" x14ac:dyDescent="0.25">
      <c r="A144" s="13"/>
      <c r="B144" s="9"/>
      <c r="C144" s="9"/>
      <c r="D144" s="9"/>
      <c r="E144" s="12">
        <f>IF(OR(B144="",C144=""),"",IFERROR(INDEX(Settings!$B$2:$B$11,MATCH(C144,Settings!$A$2:$A$11,0)),0))</f>
      </c>
      <c r="F144" s="10"/>
      <c r="G144" s="12">
        <f>IF(OR(B144="",C144="",D144=""),"",IF(D144="Cancelled",0,IF(F144="",E144,F144)))</f>
      </c>
      <c r="H144" s="9"/>
      <c r="I144" s="11">
        <f>IF(A144="","",MONTH(A144))</f>
      </c>
      <c r="J144" s="11">
        <f>IF(A144="","",YEAR(A144))</f>
      </c>
    </row>
    <row r="145" spans="1:10" x14ac:dyDescent="0.25">
      <c r="A145" s="13"/>
      <c r="B145" s="9"/>
      <c r="C145" s="9"/>
      <c r="D145" s="9"/>
      <c r="E145" s="12">
        <f>IF(OR(B145="",C145=""),"",IFERROR(INDEX(Settings!$B$2:$B$11,MATCH(C145,Settings!$A$2:$A$11,0)),0))</f>
      </c>
      <c r="F145" s="10"/>
      <c r="G145" s="12">
        <f>IF(OR(B145="",C145="",D145=""),"",IF(D145="Cancelled",0,IF(F145="",E145,F145)))</f>
      </c>
      <c r="H145" s="9"/>
      <c r="I145" s="11">
        <f>IF(A145="","",MONTH(A145))</f>
      </c>
      <c r="J145" s="11">
        <f>IF(A145="","",YEAR(A145))</f>
      </c>
    </row>
    <row r="146" spans="1:10" x14ac:dyDescent="0.25">
      <c r="A146" s="13"/>
      <c r="B146" s="9"/>
      <c r="C146" s="9"/>
      <c r="D146" s="9"/>
      <c r="E146" s="12">
        <f>IF(OR(B146="",C146=""),"",IFERROR(INDEX(Settings!$B$2:$B$11,MATCH(C146,Settings!$A$2:$A$11,0)),0))</f>
      </c>
      <c r="F146" s="10"/>
      <c r="G146" s="12">
        <f>IF(OR(B146="",C146="",D146=""),"",IF(D146="Cancelled",0,IF(F146="",E146,F146)))</f>
      </c>
      <c r="H146" s="9"/>
      <c r="I146" s="11">
        <f>IF(A146="","",MONTH(A146))</f>
      </c>
      <c r="J146" s="11">
        <f>IF(A146="","",YEAR(A146))</f>
      </c>
    </row>
    <row r="147" spans="1:10" x14ac:dyDescent="0.25">
      <c r="A147" s="13"/>
      <c r="B147" s="9"/>
      <c r="C147" s="9"/>
      <c r="D147" s="9"/>
      <c r="E147" s="12">
        <f>IF(OR(B147="",C147=""),"",IFERROR(INDEX(Settings!$B$2:$B$11,MATCH(C147,Settings!$A$2:$A$11,0)),0))</f>
      </c>
      <c r="F147" s="10"/>
      <c r="G147" s="12">
        <f>IF(OR(B147="",C147="",D147=""),"",IF(D147="Cancelled",0,IF(F147="",E147,F147)))</f>
      </c>
      <c r="H147" s="9"/>
      <c r="I147" s="11">
        <f>IF(A147="","",MONTH(A147))</f>
      </c>
      <c r="J147" s="11">
        <f>IF(A147="","",YEAR(A147))</f>
      </c>
    </row>
    <row r="148" spans="1:10" x14ac:dyDescent="0.25">
      <c r="A148" s="13"/>
      <c r="B148" s="9"/>
      <c r="C148" s="9"/>
      <c r="D148" s="9"/>
      <c r="E148" s="12">
        <f>IF(OR(B148="",C148=""),"",IFERROR(INDEX(Settings!$B$2:$B$11,MATCH(C148,Settings!$A$2:$A$11,0)),0))</f>
      </c>
      <c r="F148" s="10"/>
      <c r="G148" s="12">
        <f>IF(OR(B148="",C148="",D148=""),"",IF(D148="Cancelled",0,IF(F148="",E148,F148)))</f>
      </c>
      <c r="H148" s="9"/>
      <c r="I148" s="11">
        <f>IF(A148="","",MONTH(A148))</f>
      </c>
      <c r="J148" s="11">
        <f>IF(A148="","",YEAR(A148))</f>
      </c>
    </row>
    <row r="149" spans="1:10" x14ac:dyDescent="0.25">
      <c r="A149" s="13"/>
      <c r="B149" s="9"/>
      <c r="C149" s="9"/>
      <c r="D149" s="9"/>
      <c r="E149" s="12">
        <f>IF(OR(B149="",C149=""),"",IFERROR(INDEX(Settings!$B$2:$B$11,MATCH(C149,Settings!$A$2:$A$11,0)),0))</f>
      </c>
      <c r="F149" s="10"/>
      <c r="G149" s="12">
        <f>IF(OR(B149="",C149="",D149=""),"",IF(D149="Cancelled",0,IF(F149="",E149,F149)))</f>
      </c>
      <c r="H149" s="9"/>
      <c r="I149" s="11">
        <f>IF(A149="","",MONTH(A149))</f>
      </c>
      <c r="J149" s="11">
        <f>IF(A149="","",YEAR(A149))</f>
      </c>
    </row>
    <row r="150" spans="1:10" x14ac:dyDescent="0.25">
      <c r="A150" s="13"/>
      <c r="B150" s="9"/>
      <c r="C150" s="9"/>
      <c r="D150" s="9"/>
      <c r="E150" s="12">
        <f>IF(OR(B150="",C150=""),"",IFERROR(INDEX(Settings!$B$2:$B$11,MATCH(C150,Settings!$A$2:$A$11,0)),0))</f>
      </c>
      <c r="F150" s="10"/>
      <c r="G150" s="12">
        <f>IF(OR(B150="",C150="",D150=""),"",IF(D150="Cancelled",0,IF(F150="",E150,F150)))</f>
      </c>
      <c r="H150" s="9"/>
      <c r="I150" s="11">
        <f>IF(A150="","",MONTH(A150))</f>
      </c>
      <c r="J150" s="11">
        <f>IF(A150="","",YEAR(A150))</f>
      </c>
    </row>
    <row r="151" spans="1:10" x14ac:dyDescent="0.25">
      <c r="A151" s="13"/>
      <c r="B151" s="9"/>
      <c r="C151" s="9"/>
      <c r="D151" s="9"/>
      <c r="E151" s="12">
        <f>IF(OR(B151="",C151=""),"",IFERROR(INDEX(Settings!$B$2:$B$11,MATCH(C151,Settings!$A$2:$A$11,0)),0))</f>
      </c>
      <c r="F151" s="10"/>
      <c r="G151" s="12">
        <f>IF(OR(B151="",C151="",D151=""),"",IF(D151="Cancelled",0,IF(F151="",E151,F151)))</f>
      </c>
      <c r="H151" s="9"/>
      <c r="I151" s="11">
        <f>IF(A151="","",MONTH(A151))</f>
      </c>
      <c r="J151" s="11">
        <f>IF(A151="","",YEAR(A151))</f>
      </c>
    </row>
    <row r="152" spans="1:10" x14ac:dyDescent="0.25">
      <c r="A152" s="13"/>
      <c r="B152" s="9"/>
      <c r="C152" s="9"/>
      <c r="D152" s="9"/>
      <c r="E152" s="12">
        <f>IF(OR(B152="",C152=""),"",IFERROR(INDEX(Settings!$B$2:$B$11,MATCH(C152,Settings!$A$2:$A$11,0)),0))</f>
      </c>
      <c r="F152" s="10"/>
      <c r="G152" s="12">
        <f>IF(OR(B152="",C152="",D152=""),"",IF(D152="Cancelled",0,IF(F152="",E152,F152)))</f>
      </c>
      <c r="H152" s="9"/>
      <c r="I152" s="11">
        <f>IF(A152="","",MONTH(A152))</f>
      </c>
      <c r="J152" s="11">
        <f>IF(A152="","",YEAR(A152))</f>
      </c>
    </row>
    <row r="153" spans="1:10" x14ac:dyDescent="0.25">
      <c r="A153" s="13"/>
      <c r="B153" s="9"/>
      <c r="C153" s="9"/>
      <c r="D153" s="9"/>
      <c r="E153" s="12">
        <f>IF(OR(B153="",C153=""),"",IFERROR(INDEX(Settings!$B$2:$B$11,MATCH(C153,Settings!$A$2:$A$11,0)),0))</f>
      </c>
      <c r="F153" s="10"/>
      <c r="G153" s="12">
        <f>IF(OR(B153="",C153="",D153=""),"",IF(D153="Cancelled",0,IF(F153="",E153,F153)))</f>
      </c>
      <c r="H153" s="9"/>
      <c r="I153" s="11">
        <f>IF(A153="","",MONTH(A153))</f>
      </c>
      <c r="J153" s="11">
        <f>IF(A153="","",YEAR(A153))</f>
      </c>
    </row>
    <row r="154" spans="1:10" x14ac:dyDescent="0.25">
      <c r="A154" s="13"/>
      <c r="B154" s="9"/>
      <c r="C154" s="9"/>
      <c r="D154" s="9"/>
      <c r="E154" s="12">
        <f>IF(OR(B154="",C154=""),"",IFERROR(INDEX(Settings!$B$2:$B$11,MATCH(C154,Settings!$A$2:$A$11,0)),0))</f>
      </c>
      <c r="F154" s="10"/>
      <c r="G154" s="12">
        <f>IF(OR(B154="",C154="",D154=""),"",IF(D154="Cancelled",0,IF(F154="",E154,F154)))</f>
      </c>
      <c r="H154" s="9"/>
      <c r="I154" s="11">
        <f>IF(A154="","",MONTH(A154))</f>
      </c>
      <c r="J154" s="11">
        <f>IF(A154="","",YEAR(A154))</f>
      </c>
    </row>
    <row r="155" spans="1:10" x14ac:dyDescent="0.25">
      <c r="A155" s="13"/>
      <c r="B155" s="9"/>
      <c r="C155" s="9"/>
      <c r="D155" s="9"/>
      <c r="E155" s="12">
        <f>IF(OR(B155="",C155=""),"",IFERROR(INDEX(Settings!$B$2:$B$11,MATCH(C155,Settings!$A$2:$A$11,0)),0))</f>
      </c>
      <c r="F155" s="10"/>
      <c r="G155" s="12">
        <f>IF(OR(B155="",C155="",D155=""),"",IF(D155="Cancelled",0,IF(F155="",E155,F155)))</f>
      </c>
      <c r="H155" s="9"/>
      <c r="I155" s="11">
        <f>IF(A155="","",MONTH(A155))</f>
      </c>
      <c r="J155" s="11">
        <f>IF(A155="","",YEAR(A155))</f>
      </c>
    </row>
    <row r="156" spans="1:10" x14ac:dyDescent="0.25">
      <c r="A156" s="13"/>
      <c r="B156" s="9"/>
      <c r="C156" s="9"/>
      <c r="D156" s="9"/>
      <c r="E156" s="12">
        <f>IF(OR(B156="",C156=""),"",IFERROR(INDEX(Settings!$B$2:$B$11,MATCH(C156,Settings!$A$2:$A$11,0)),0))</f>
      </c>
      <c r="F156" s="10"/>
      <c r="G156" s="12">
        <f>IF(OR(B156="",C156="",D156=""),"",IF(D156="Cancelled",0,IF(F156="",E156,F156)))</f>
      </c>
      <c r="H156" s="9"/>
      <c r="I156" s="11">
        <f>IF(A156="","",MONTH(A156))</f>
      </c>
      <c r="J156" s="11">
        <f>IF(A156="","",YEAR(A156))</f>
      </c>
    </row>
    <row r="157" spans="1:10" x14ac:dyDescent="0.25">
      <c r="A157" s="13"/>
      <c r="B157" s="9"/>
      <c r="C157" s="9"/>
      <c r="D157" s="9"/>
      <c r="E157" s="12">
        <f>IF(OR(B157="",C157=""),"",IFERROR(INDEX(Settings!$B$2:$B$11,MATCH(C157,Settings!$A$2:$A$11,0)),0))</f>
      </c>
      <c r="F157" s="10"/>
      <c r="G157" s="12">
        <f>IF(OR(B157="",C157="",D157=""),"",IF(D157="Cancelled",0,IF(F157="",E157,F157)))</f>
      </c>
      <c r="H157" s="9"/>
      <c r="I157" s="11">
        <f>IF(A157="","",MONTH(A157))</f>
      </c>
      <c r="J157" s="11">
        <f>IF(A157="","",YEAR(A157))</f>
      </c>
    </row>
    <row r="158" spans="1:10" x14ac:dyDescent="0.25">
      <c r="A158" s="13"/>
      <c r="B158" s="9"/>
      <c r="C158" s="9"/>
      <c r="D158" s="9"/>
      <c r="E158" s="12">
        <f>IF(OR(B158="",C158=""),"",IFERROR(INDEX(Settings!$B$2:$B$11,MATCH(C158,Settings!$A$2:$A$11,0)),0))</f>
      </c>
      <c r="F158" s="10"/>
      <c r="G158" s="12">
        <f>IF(OR(B158="",C158="",D158=""),"",IF(D158="Cancelled",0,IF(F158="",E158,F158)))</f>
      </c>
      <c r="H158" s="9"/>
      <c r="I158" s="11">
        <f>IF(A158="","",MONTH(A158))</f>
      </c>
      <c r="J158" s="11">
        <f>IF(A158="","",YEAR(A158))</f>
      </c>
    </row>
    <row r="159" spans="1:10" x14ac:dyDescent="0.25">
      <c r="A159" s="13"/>
      <c r="B159" s="9"/>
      <c r="C159" s="9"/>
      <c r="D159" s="9"/>
      <c r="E159" s="12">
        <f>IF(OR(B159="",C159=""),"",IFERROR(INDEX(Settings!$B$2:$B$11,MATCH(C159,Settings!$A$2:$A$11,0)),0))</f>
      </c>
      <c r="F159" s="10"/>
      <c r="G159" s="12">
        <f>IF(OR(B159="",C159="",D159=""),"",IF(D159="Cancelled",0,IF(F159="",E159,F159)))</f>
      </c>
      <c r="H159" s="9"/>
      <c r="I159" s="11">
        <f>IF(A159="","",MONTH(A159))</f>
      </c>
      <c r="J159" s="11">
        <f>IF(A159="","",YEAR(A159))</f>
      </c>
    </row>
    <row r="160" spans="1:10" x14ac:dyDescent="0.25">
      <c r="A160" s="13"/>
      <c r="B160" s="9"/>
      <c r="C160" s="9"/>
      <c r="D160" s="9"/>
      <c r="E160" s="12">
        <f>IF(OR(B160="",C160=""),"",IFERROR(INDEX(Settings!$B$2:$B$11,MATCH(C160,Settings!$A$2:$A$11,0)),0))</f>
      </c>
      <c r="F160" s="10"/>
      <c r="G160" s="12">
        <f>IF(OR(B160="",C160="",D160=""),"",IF(D160="Cancelled",0,IF(F160="",E160,F160)))</f>
      </c>
      <c r="H160" s="9"/>
      <c r="I160" s="11">
        <f>IF(A160="","",MONTH(A160))</f>
      </c>
      <c r="J160" s="11">
        <f>IF(A160="","",YEAR(A160))</f>
      </c>
    </row>
    <row r="161" spans="1:10" x14ac:dyDescent="0.25">
      <c r="A161" s="13"/>
      <c r="B161" s="9"/>
      <c r="C161" s="9"/>
      <c r="D161" s="9"/>
      <c r="E161" s="12">
        <f>IF(OR(B161="",C161=""),"",IFERROR(INDEX(Settings!$B$2:$B$11,MATCH(C161,Settings!$A$2:$A$11,0)),0))</f>
      </c>
      <c r="F161" s="10"/>
      <c r="G161" s="12">
        <f>IF(OR(B161="",C161="",D161=""),"",IF(D161="Cancelled",0,IF(F161="",E161,F161)))</f>
      </c>
      <c r="H161" s="9"/>
      <c r="I161" s="11">
        <f>IF(A161="","",MONTH(A161))</f>
      </c>
      <c r="J161" s="11">
        <f>IF(A161="","",YEAR(A161))</f>
      </c>
    </row>
    <row r="162" spans="1:10" x14ac:dyDescent="0.25">
      <c r="A162" s="13"/>
      <c r="B162" s="9"/>
      <c r="C162" s="9"/>
      <c r="D162" s="9"/>
      <c r="E162" s="12">
        <f>IF(OR(B162="",C162=""),"",IFERROR(INDEX(Settings!$B$2:$B$11,MATCH(C162,Settings!$A$2:$A$11,0)),0))</f>
      </c>
      <c r="F162" s="10"/>
      <c r="G162" s="12">
        <f>IF(OR(B162="",C162="",D162=""),"",IF(D162="Cancelled",0,IF(F162="",E162,F162)))</f>
      </c>
      <c r="H162" s="9"/>
      <c r="I162" s="11">
        <f>IF(A162="","",MONTH(A162))</f>
      </c>
      <c r="J162" s="11">
        <f>IF(A162="","",YEAR(A162))</f>
      </c>
    </row>
    <row r="163" spans="1:10" x14ac:dyDescent="0.25">
      <c r="A163" s="13"/>
      <c r="B163" s="9"/>
      <c r="C163" s="9"/>
      <c r="D163" s="9"/>
      <c r="E163" s="12">
        <f>IF(OR(B163="",C163=""),"",IFERROR(INDEX(Settings!$B$2:$B$11,MATCH(C163,Settings!$A$2:$A$11,0)),0))</f>
      </c>
      <c r="F163" s="10"/>
      <c r="G163" s="12">
        <f>IF(OR(B163="",C163="",D163=""),"",IF(D163="Cancelled",0,IF(F163="",E163,F163)))</f>
      </c>
      <c r="H163" s="9"/>
      <c r="I163" s="11">
        <f>IF(A163="","",MONTH(A163))</f>
      </c>
      <c r="J163" s="11">
        <f>IF(A163="","",YEAR(A163))</f>
      </c>
    </row>
    <row r="164" spans="1:10" x14ac:dyDescent="0.25">
      <c r="A164" s="13"/>
      <c r="B164" s="9"/>
      <c r="C164" s="9"/>
      <c r="D164" s="9"/>
      <c r="E164" s="12">
        <f>IF(OR(B164="",C164=""),"",IFERROR(INDEX(Settings!$B$2:$B$11,MATCH(C164,Settings!$A$2:$A$11,0)),0))</f>
      </c>
      <c r="F164" s="10"/>
      <c r="G164" s="12">
        <f>IF(OR(B164="",C164="",D164=""),"",IF(D164="Cancelled",0,IF(F164="",E164,F164)))</f>
      </c>
      <c r="H164" s="9"/>
      <c r="I164" s="11">
        <f>IF(A164="","",MONTH(A164))</f>
      </c>
      <c r="J164" s="11">
        <f>IF(A164="","",YEAR(A164))</f>
      </c>
    </row>
    <row r="165" spans="1:10" x14ac:dyDescent="0.25">
      <c r="A165" s="13"/>
      <c r="B165" s="9"/>
      <c r="C165" s="9"/>
      <c r="D165" s="9"/>
      <c r="E165" s="12">
        <f>IF(OR(B165="",C165=""),"",IFERROR(INDEX(Settings!$B$2:$B$11,MATCH(C165,Settings!$A$2:$A$11,0)),0))</f>
      </c>
      <c r="F165" s="10"/>
      <c r="G165" s="12">
        <f>IF(OR(B165="",C165="",D165=""),"",IF(D165="Cancelled",0,IF(F165="",E165,F165)))</f>
      </c>
      <c r="H165" s="9"/>
      <c r="I165" s="11">
        <f>IF(A165="","",MONTH(A165))</f>
      </c>
      <c r="J165" s="11">
        <f>IF(A165="","",YEAR(A165))</f>
      </c>
    </row>
    <row r="166" spans="1:10" x14ac:dyDescent="0.25">
      <c r="A166" s="13"/>
      <c r="B166" s="9"/>
      <c r="C166" s="9"/>
      <c r="D166" s="9"/>
      <c r="E166" s="12">
        <f>IF(OR(B166="",C166=""),"",IFERROR(INDEX(Settings!$B$2:$B$11,MATCH(C166,Settings!$A$2:$A$11,0)),0))</f>
      </c>
      <c r="F166" s="10"/>
      <c r="G166" s="12">
        <f>IF(OR(B166="",C166="",D166=""),"",IF(D166="Cancelled",0,IF(F166="",E166,F166)))</f>
      </c>
      <c r="H166" s="9"/>
      <c r="I166" s="11">
        <f>IF(A166="","",MONTH(A166))</f>
      </c>
      <c r="J166" s="11">
        <f>IF(A166="","",YEAR(A166))</f>
      </c>
    </row>
    <row r="167" spans="1:10" x14ac:dyDescent="0.25">
      <c r="A167" s="13"/>
      <c r="B167" s="9"/>
      <c r="C167" s="9"/>
      <c r="D167" s="9"/>
      <c r="E167" s="12">
        <f>IF(OR(B167="",C167=""),"",IFERROR(INDEX(Settings!$B$2:$B$11,MATCH(C167,Settings!$A$2:$A$11,0)),0))</f>
      </c>
      <c r="F167" s="10"/>
      <c r="G167" s="12">
        <f>IF(OR(B167="",C167="",D167=""),"",IF(D167="Cancelled",0,IF(F167="",E167,F167)))</f>
      </c>
      <c r="H167" s="9"/>
      <c r="I167" s="11">
        <f>IF(A167="","",MONTH(A167))</f>
      </c>
      <c r="J167" s="11">
        <f>IF(A167="","",YEAR(A167))</f>
      </c>
    </row>
    <row r="168" spans="1:10" x14ac:dyDescent="0.25">
      <c r="A168" s="13"/>
      <c r="B168" s="9"/>
      <c r="C168" s="9"/>
      <c r="D168" s="9"/>
      <c r="E168" s="12">
        <f>IF(OR(B168="",C168=""),"",IFERROR(INDEX(Settings!$B$2:$B$11,MATCH(C168,Settings!$A$2:$A$11,0)),0))</f>
      </c>
      <c r="F168" s="10"/>
      <c r="G168" s="12">
        <f>IF(OR(B168="",C168="",D168=""),"",IF(D168="Cancelled",0,IF(F168="",E168,F168)))</f>
      </c>
      <c r="H168" s="9"/>
      <c r="I168" s="11">
        <f>IF(A168="","",MONTH(A168))</f>
      </c>
      <c r="J168" s="11">
        <f>IF(A168="","",YEAR(A168))</f>
      </c>
    </row>
    <row r="169" spans="1:10" x14ac:dyDescent="0.25">
      <c r="A169" s="13"/>
      <c r="B169" s="9"/>
      <c r="C169" s="9"/>
      <c r="D169" s="9"/>
      <c r="E169" s="12">
        <f>IF(OR(B169="",C169=""),"",IFERROR(INDEX(Settings!$B$2:$B$11,MATCH(C169,Settings!$A$2:$A$11,0)),0))</f>
      </c>
      <c r="F169" s="10"/>
      <c r="G169" s="12">
        <f>IF(OR(B169="",C169="",D169=""),"",IF(D169="Cancelled",0,IF(F169="",E169,F169)))</f>
      </c>
      <c r="H169" s="9"/>
      <c r="I169" s="11">
        <f>IF(A169="","",MONTH(A169))</f>
      </c>
      <c r="J169" s="11">
        <f>IF(A169="","",YEAR(A169))</f>
      </c>
    </row>
    <row r="170" spans="1:10" x14ac:dyDescent="0.25">
      <c r="A170" s="13"/>
      <c r="B170" s="9"/>
      <c r="C170" s="9"/>
      <c r="D170" s="9"/>
      <c r="E170" s="12">
        <f>IF(OR(B170="",C170=""),"",IFERROR(INDEX(Settings!$B$2:$B$11,MATCH(C170,Settings!$A$2:$A$11,0)),0))</f>
      </c>
      <c r="F170" s="10"/>
      <c r="G170" s="12">
        <f>IF(OR(B170="",C170="",D170=""),"",IF(D170="Cancelled",0,IF(F170="",E170,F170)))</f>
      </c>
      <c r="H170" s="9"/>
      <c r="I170" s="11">
        <f>IF(A170="","",MONTH(A170))</f>
      </c>
      <c r="J170" s="11">
        <f>IF(A170="","",YEAR(A170))</f>
      </c>
    </row>
    <row r="171" spans="1:10" x14ac:dyDescent="0.25">
      <c r="A171" s="13"/>
      <c r="B171" s="9"/>
      <c r="C171" s="9"/>
      <c r="D171" s="9"/>
      <c r="E171" s="12">
        <f>IF(OR(B171="",C171=""),"",IFERROR(INDEX(Settings!$B$2:$B$11,MATCH(C171,Settings!$A$2:$A$11,0)),0))</f>
      </c>
      <c r="F171" s="10"/>
      <c r="G171" s="12">
        <f>IF(OR(B171="",C171="",D171=""),"",IF(D171="Cancelled",0,IF(F171="",E171,F171)))</f>
      </c>
      <c r="H171" s="9"/>
      <c r="I171" s="11">
        <f>IF(A171="","",MONTH(A171))</f>
      </c>
      <c r="J171" s="11">
        <f>IF(A171="","",YEAR(A171))</f>
      </c>
    </row>
    <row r="172" spans="1:10" x14ac:dyDescent="0.25">
      <c r="A172" s="13"/>
      <c r="B172" s="9"/>
      <c r="C172" s="9"/>
      <c r="D172" s="9"/>
      <c r="E172" s="12">
        <f>IF(OR(B172="",C172=""),"",IFERROR(INDEX(Settings!$B$2:$B$11,MATCH(C172,Settings!$A$2:$A$11,0)),0))</f>
      </c>
      <c r="F172" s="10"/>
      <c r="G172" s="12">
        <f>IF(OR(B172="",C172="",D172=""),"",IF(D172="Cancelled",0,IF(F172="",E172,F172)))</f>
      </c>
      <c r="H172" s="9"/>
      <c r="I172" s="11">
        <f>IF(A172="","",MONTH(A172))</f>
      </c>
      <c r="J172" s="11">
        <f>IF(A172="","",YEAR(A172))</f>
      </c>
    </row>
    <row r="173" spans="1:10" x14ac:dyDescent="0.25">
      <c r="A173" s="13"/>
      <c r="B173" s="9"/>
      <c r="C173" s="9"/>
      <c r="D173" s="9"/>
      <c r="E173" s="12">
        <f>IF(OR(B173="",C173=""),"",IFERROR(INDEX(Settings!$B$2:$B$11,MATCH(C173,Settings!$A$2:$A$11,0)),0))</f>
      </c>
      <c r="F173" s="10"/>
      <c r="G173" s="12">
        <f>IF(OR(B173="",C173="",D173=""),"",IF(D173="Cancelled",0,IF(F173="",E173,F173)))</f>
      </c>
      <c r="H173" s="9"/>
      <c r="I173" s="11">
        <f>IF(A173="","",MONTH(A173))</f>
      </c>
      <c r="J173" s="11">
        <f>IF(A173="","",YEAR(A173))</f>
      </c>
    </row>
    <row r="174" spans="1:10" x14ac:dyDescent="0.25">
      <c r="A174" s="13"/>
      <c r="B174" s="9"/>
      <c r="C174" s="9"/>
      <c r="D174" s="9"/>
      <c r="E174" s="12">
        <f>IF(OR(B174="",C174=""),"",IFERROR(INDEX(Settings!$B$2:$B$11,MATCH(C174,Settings!$A$2:$A$11,0)),0))</f>
      </c>
      <c r="F174" s="10"/>
      <c r="G174" s="12">
        <f>IF(OR(B174="",C174="",D174=""),"",IF(D174="Cancelled",0,IF(F174="",E174,F174)))</f>
      </c>
      <c r="H174" s="9"/>
      <c r="I174" s="11">
        <f>IF(A174="","",MONTH(A174))</f>
      </c>
      <c r="J174" s="11">
        <f>IF(A174="","",YEAR(A174))</f>
      </c>
    </row>
    <row r="175" spans="1:10" x14ac:dyDescent="0.25">
      <c r="A175" s="13"/>
      <c r="B175" s="9"/>
      <c r="C175" s="9"/>
      <c r="D175" s="9"/>
      <c r="E175" s="12">
        <f>IF(OR(B175="",C175=""),"",IFERROR(INDEX(Settings!$B$2:$B$11,MATCH(C175,Settings!$A$2:$A$11,0)),0))</f>
      </c>
      <c r="F175" s="10"/>
      <c r="G175" s="12">
        <f>IF(OR(B175="",C175="",D175=""),"",IF(D175="Cancelled",0,IF(F175="",E175,F175)))</f>
      </c>
      <c r="H175" s="9"/>
      <c r="I175" s="11">
        <f>IF(A175="","",MONTH(A175))</f>
      </c>
      <c r="J175" s="11">
        <f>IF(A175="","",YEAR(A175))</f>
      </c>
    </row>
    <row r="176" spans="1:10" x14ac:dyDescent="0.25">
      <c r="A176" s="13"/>
      <c r="B176" s="9"/>
      <c r="C176" s="9"/>
      <c r="D176" s="9"/>
      <c r="E176" s="12">
        <f>IF(OR(B176="",C176=""),"",IFERROR(INDEX(Settings!$B$2:$B$11,MATCH(C176,Settings!$A$2:$A$11,0)),0))</f>
      </c>
      <c r="F176" s="10"/>
      <c r="G176" s="12">
        <f>IF(OR(B176="",C176="",D176=""),"",IF(D176="Cancelled",0,IF(F176="",E176,F176)))</f>
      </c>
      <c r="H176" s="9"/>
      <c r="I176" s="11">
        <f>IF(A176="","",MONTH(A176))</f>
      </c>
      <c r="J176" s="11">
        <f>IF(A176="","",YEAR(A176))</f>
      </c>
    </row>
    <row r="177" spans="1:10" x14ac:dyDescent="0.25">
      <c r="A177" s="13"/>
      <c r="B177" s="9"/>
      <c r="C177" s="9"/>
      <c r="D177" s="9"/>
      <c r="E177" s="12">
        <f>IF(OR(B177="",C177=""),"",IFERROR(INDEX(Settings!$B$2:$B$11,MATCH(C177,Settings!$A$2:$A$11,0)),0))</f>
      </c>
      <c r="F177" s="10"/>
      <c r="G177" s="12">
        <f>IF(OR(B177="",C177="",D177=""),"",IF(D177="Cancelled",0,IF(F177="",E177,F177)))</f>
      </c>
      <c r="H177" s="9"/>
      <c r="I177" s="11">
        <f>IF(A177="","",MONTH(A177))</f>
      </c>
      <c r="J177" s="11">
        <f>IF(A177="","",YEAR(A177))</f>
      </c>
    </row>
    <row r="178" spans="1:10" x14ac:dyDescent="0.25">
      <c r="A178" s="13"/>
      <c r="B178" s="9"/>
      <c r="C178" s="9"/>
      <c r="D178" s="9"/>
      <c r="E178" s="12">
        <f>IF(OR(B178="",C178=""),"",IFERROR(INDEX(Settings!$B$2:$B$11,MATCH(C178,Settings!$A$2:$A$11,0)),0))</f>
      </c>
      <c r="F178" s="10"/>
      <c r="G178" s="12">
        <f>IF(OR(B178="",C178="",D178=""),"",IF(D178="Cancelled",0,IF(F178="",E178,F178)))</f>
      </c>
      <c r="H178" s="9"/>
      <c r="I178" s="11">
        <f>IF(A178="","",MONTH(A178))</f>
      </c>
      <c r="J178" s="11">
        <f>IF(A178="","",YEAR(A178))</f>
      </c>
    </row>
    <row r="179" spans="1:10" x14ac:dyDescent="0.25">
      <c r="A179" s="13"/>
      <c r="B179" s="9"/>
      <c r="C179" s="9"/>
      <c r="D179" s="9"/>
      <c r="E179" s="12">
        <f>IF(OR(B179="",C179=""),"",IFERROR(INDEX(Settings!$B$2:$B$11,MATCH(C179,Settings!$A$2:$A$11,0)),0))</f>
      </c>
      <c r="F179" s="10"/>
      <c r="G179" s="12">
        <f>IF(OR(B179="",C179="",D179=""),"",IF(D179="Cancelled",0,IF(F179="",E179,F179)))</f>
      </c>
      <c r="H179" s="9"/>
      <c r="I179" s="11">
        <f>IF(A179="","",MONTH(A179))</f>
      </c>
      <c r="J179" s="11">
        <f>IF(A179="","",YEAR(A179))</f>
      </c>
    </row>
    <row r="180" spans="1:10" x14ac:dyDescent="0.25">
      <c r="A180" s="13"/>
      <c r="B180" s="9"/>
      <c r="C180" s="9"/>
      <c r="D180" s="9"/>
      <c r="E180" s="12">
        <f>IF(OR(B180="",C180=""),"",IFERROR(INDEX(Settings!$B$2:$B$11,MATCH(C180,Settings!$A$2:$A$11,0)),0))</f>
      </c>
      <c r="F180" s="10"/>
      <c r="G180" s="12">
        <f>IF(OR(B180="",C180="",D180=""),"",IF(D180="Cancelled",0,IF(F180="",E180,F180)))</f>
      </c>
      <c r="H180" s="9"/>
      <c r="I180" s="11">
        <f>IF(A180="","",MONTH(A180))</f>
      </c>
      <c r="J180" s="11">
        <f>IF(A180="","",YEAR(A180))</f>
      </c>
    </row>
    <row r="181" spans="1:10" x14ac:dyDescent="0.25">
      <c r="A181" s="13"/>
      <c r="B181" s="9"/>
      <c r="C181" s="9"/>
      <c r="D181" s="9"/>
      <c r="E181" s="12">
        <f>IF(OR(B181="",C181=""),"",IFERROR(INDEX(Settings!$B$2:$B$11,MATCH(C181,Settings!$A$2:$A$11,0)),0))</f>
      </c>
      <c r="F181" s="10"/>
      <c r="G181" s="12">
        <f>IF(OR(B181="",C181="",D181=""),"",IF(D181="Cancelled",0,IF(F181="",E181,F181)))</f>
      </c>
      <c r="H181" s="9"/>
      <c r="I181" s="11">
        <f>IF(A181="","",MONTH(A181))</f>
      </c>
      <c r="J181" s="11">
        <f>IF(A181="","",YEAR(A181))</f>
      </c>
    </row>
    <row r="182" spans="1:10" x14ac:dyDescent="0.25">
      <c r="A182" s="13"/>
      <c r="B182" s="9"/>
      <c r="C182" s="9"/>
      <c r="D182" s="9"/>
      <c r="E182" s="12">
        <f>IF(OR(B182="",C182=""),"",IFERROR(INDEX(Settings!$B$2:$B$11,MATCH(C182,Settings!$A$2:$A$11,0)),0))</f>
      </c>
      <c r="F182" s="10"/>
      <c r="G182" s="12">
        <f>IF(OR(B182="",C182="",D182=""),"",IF(D182="Cancelled",0,IF(F182="",E182,F182)))</f>
      </c>
      <c r="H182" s="9"/>
      <c r="I182" s="11">
        <f>IF(A182="","",MONTH(A182))</f>
      </c>
      <c r="J182" s="11">
        <f>IF(A182="","",YEAR(A182))</f>
      </c>
    </row>
    <row r="183" spans="1:10" x14ac:dyDescent="0.25">
      <c r="A183" s="13"/>
      <c r="B183" s="9"/>
      <c r="C183" s="9"/>
      <c r="D183" s="9"/>
      <c r="E183" s="12">
        <f>IF(OR(B183="",C183=""),"",IFERROR(INDEX(Settings!$B$2:$B$11,MATCH(C183,Settings!$A$2:$A$11,0)),0))</f>
      </c>
      <c r="F183" s="10"/>
      <c r="G183" s="12">
        <f>IF(OR(B183="",C183="",D183=""),"",IF(D183="Cancelled",0,IF(F183="",E183,F183)))</f>
      </c>
      <c r="H183" s="9"/>
      <c r="I183" s="11">
        <f>IF(A183="","",MONTH(A183))</f>
      </c>
      <c r="J183" s="11">
        <f>IF(A183="","",YEAR(A183))</f>
      </c>
    </row>
    <row r="184" spans="1:10" x14ac:dyDescent="0.25">
      <c r="A184" s="13"/>
      <c r="B184" s="9"/>
      <c r="C184" s="9"/>
      <c r="D184" s="9"/>
      <c r="E184" s="12">
        <f>IF(OR(B184="",C184=""),"",IFERROR(INDEX(Settings!$B$2:$B$11,MATCH(C184,Settings!$A$2:$A$11,0)),0))</f>
      </c>
      <c r="F184" s="10"/>
      <c r="G184" s="12">
        <f>IF(OR(B184="",C184="",D184=""),"",IF(D184="Cancelled",0,IF(F184="",E184,F184)))</f>
      </c>
      <c r="H184" s="9"/>
      <c r="I184" s="11">
        <f>IF(A184="","",MONTH(A184))</f>
      </c>
      <c r="J184" s="11">
        <f>IF(A184="","",YEAR(A184))</f>
      </c>
    </row>
    <row r="185" spans="1:10" x14ac:dyDescent="0.25">
      <c r="A185" s="13"/>
      <c r="B185" s="9"/>
      <c r="C185" s="9"/>
      <c r="D185" s="9"/>
      <c r="E185" s="12">
        <f>IF(OR(B185="",C185=""),"",IFERROR(INDEX(Settings!$B$2:$B$11,MATCH(C185,Settings!$A$2:$A$11,0)),0))</f>
      </c>
      <c r="F185" s="10"/>
      <c r="G185" s="12">
        <f>IF(OR(B185="",C185="",D185=""),"",IF(D185="Cancelled",0,IF(F185="",E185,F185)))</f>
      </c>
      <c r="H185" s="9"/>
      <c r="I185" s="11">
        <f>IF(A185="","",MONTH(A185))</f>
      </c>
      <c r="J185" s="11">
        <f>IF(A185="","",YEAR(A185))</f>
      </c>
    </row>
    <row r="186" spans="1:10" x14ac:dyDescent="0.25">
      <c r="A186" s="13"/>
      <c r="B186" s="9"/>
      <c r="C186" s="9"/>
      <c r="D186" s="9"/>
      <c r="E186" s="12">
        <f>IF(OR(B186="",C186=""),"",IFERROR(INDEX(Settings!$B$2:$B$11,MATCH(C186,Settings!$A$2:$A$11,0)),0))</f>
      </c>
      <c r="F186" s="10"/>
      <c r="G186" s="12">
        <f>IF(OR(B186="",C186="",D186=""),"",IF(D186="Cancelled",0,IF(F186="",E186,F186)))</f>
      </c>
      <c r="H186" s="9"/>
      <c r="I186" s="11">
        <f>IF(A186="","",MONTH(A186))</f>
      </c>
      <c r="J186" s="11">
        <f>IF(A186="","",YEAR(A186))</f>
      </c>
    </row>
    <row r="187" spans="1:10" x14ac:dyDescent="0.25">
      <c r="A187" s="13"/>
      <c r="B187" s="9"/>
      <c r="C187" s="9"/>
      <c r="D187" s="9"/>
      <c r="E187" s="12">
        <f>IF(OR(B187="",C187=""),"",IFERROR(INDEX(Settings!$B$2:$B$11,MATCH(C187,Settings!$A$2:$A$11,0)),0))</f>
      </c>
      <c r="F187" s="10"/>
      <c r="G187" s="12">
        <f>IF(OR(B187="",C187="",D187=""),"",IF(D187="Cancelled",0,IF(F187="",E187,F187)))</f>
      </c>
      <c r="H187" s="9"/>
      <c r="I187" s="11">
        <f>IF(A187="","",MONTH(A187))</f>
      </c>
      <c r="J187" s="11">
        <f>IF(A187="","",YEAR(A187))</f>
      </c>
    </row>
    <row r="188" spans="1:10" x14ac:dyDescent="0.25">
      <c r="A188" s="13"/>
      <c r="B188" s="9"/>
      <c r="C188" s="9"/>
      <c r="D188" s="9"/>
      <c r="E188" s="12">
        <f>IF(OR(B188="",C188=""),"",IFERROR(INDEX(Settings!$B$2:$B$11,MATCH(C188,Settings!$A$2:$A$11,0)),0))</f>
      </c>
      <c r="F188" s="10"/>
      <c r="G188" s="12">
        <f>IF(OR(B188="",C188="",D188=""),"",IF(D188="Cancelled",0,IF(F188="",E188,F188)))</f>
      </c>
      <c r="H188" s="9"/>
      <c r="I188" s="11">
        <f>IF(A188="","",MONTH(A188))</f>
      </c>
      <c r="J188" s="11">
        <f>IF(A188="","",YEAR(A188))</f>
      </c>
    </row>
    <row r="189" spans="1:10" x14ac:dyDescent="0.25">
      <c r="A189" s="13"/>
      <c r="B189" s="9"/>
      <c r="C189" s="9"/>
      <c r="D189" s="9"/>
      <c r="E189" s="12">
        <f>IF(OR(B189="",C189=""),"",IFERROR(INDEX(Settings!$B$2:$B$11,MATCH(C189,Settings!$A$2:$A$11,0)),0))</f>
      </c>
      <c r="F189" s="10"/>
      <c r="G189" s="12">
        <f>IF(OR(B189="",C189="",D189=""),"",IF(D189="Cancelled",0,IF(F189="",E189,F189)))</f>
      </c>
      <c r="H189" s="9"/>
      <c r="I189" s="11">
        <f>IF(A189="","",MONTH(A189))</f>
      </c>
      <c r="J189" s="11">
        <f>IF(A189="","",YEAR(A189))</f>
      </c>
    </row>
    <row r="190" spans="1:10" x14ac:dyDescent="0.25">
      <c r="A190" s="13"/>
      <c r="B190" s="9"/>
      <c r="C190" s="9"/>
      <c r="D190" s="9"/>
      <c r="E190" s="12">
        <f>IF(OR(B190="",C190=""),"",IFERROR(INDEX(Settings!$B$2:$B$11,MATCH(C190,Settings!$A$2:$A$11,0)),0))</f>
      </c>
      <c r="F190" s="10"/>
      <c r="G190" s="12">
        <f>IF(OR(B190="",C190="",D190=""),"",IF(D190="Cancelled",0,IF(F190="",E190,F190)))</f>
      </c>
      <c r="H190" s="9"/>
      <c r="I190" s="11">
        <f>IF(A190="","",MONTH(A190))</f>
      </c>
      <c r="J190" s="11">
        <f>IF(A190="","",YEAR(A190))</f>
      </c>
    </row>
    <row r="191" spans="1:10" x14ac:dyDescent="0.25">
      <c r="A191" s="13"/>
      <c r="B191" s="9"/>
      <c r="C191" s="9"/>
      <c r="D191" s="9"/>
      <c r="E191" s="12">
        <f>IF(OR(B191="",C191=""),"",IFERROR(INDEX(Settings!$B$2:$B$11,MATCH(C191,Settings!$A$2:$A$11,0)),0))</f>
      </c>
      <c r="F191" s="10"/>
      <c r="G191" s="12">
        <f>IF(OR(B191="",C191="",D191=""),"",IF(D191="Cancelled",0,IF(F191="",E191,F191)))</f>
      </c>
      <c r="H191" s="9"/>
      <c r="I191" s="11">
        <f>IF(A191="","",MONTH(A191))</f>
      </c>
      <c r="J191" s="11">
        <f>IF(A191="","",YEAR(A191))</f>
      </c>
    </row>
    <row r="192" spans="1:10" x14ac:dyDescent="0.25">
      <c r="A192" s="13"/>
      <c r="B192" s="9"/>
      <c r="C192" s="9"/>
      <c r="D192" s="9"/>
      <c r="E192" s="12">
        <f>IF(OR(B192="",C192=""),"",IFERROR(INDEX(Settings!$B$2:$B$11,MATCH(C192,Settings!$A$2:$A$11,0)),0))</f>
      </c>
      <c r="F192" s="10"/>
      <c r="G192" s="12">
        <f>IF(OR(B192="",C192="",D192=""),"",IF(D192="Cancelled",0,IF(F192="",E192,F192)))</f>
      </c>
      <c r="H192" s="9"/>
      <c r="I192" s="11">
        <f>IF(A192="","",MONTH(A192))</f>
      </c>
      <c r="J192" s="11">
        <f>IF(A192="","",YEAR(A192))</f>
      </c>
    </row>
    <row r="193" spans="1:10" x14ac:dyDescent="0.25">
      <c r="A193" s="13"/>
      <c r="B193" s="9"/>
      <c r="C193" s="9"/>
      <c r="D193" s="9"/>
      <c r="E193" s="12">
        <f>IF(OR(B193="",C193=""),"",IFERROR(INDEX(Settings!$B$2:$B$11,MATCH(C193,Settings!$A$2:$A$11,0)),0))</f>
      </c>
      <c r="F193" s="10"/>
      <c r="G193" s="12">
        <f>IF(OR(B193="",C193="",D193=""),"",IF(D193="Cancelled",0,IF(F193="",E193,F193)))</f>
      </c>
      <c r="H193" s="9"/>
      <c r="I193" s="11">
        <f>IF(A193="","",MONTH(A193))</f>
      </c>
      <c r="J193" s="11">
        <f>IF(A193="","",YEAR(A193))</f>
      </c>
    </row>
    <row r="194" spans="1:10" x14ac:dyDescent="0.25">
      <c r="A194" s="13"/>
      <c r="B194" s="9"/>
      <c r="C194" s="9"/>
      <c r="D194" s="9"/>
      <c r="E194" s="12">
        <f>IF(OR(B194="",C194=""),"",IFERROR(INDEX(Settings!$B$2:$B$11,MATCH(C194,Settings!$A$2:$A$11,0)),0))</f>
      </c>
      <c r="F194" s="10"/>
      <c r="G194" s="12">
        <f>IF(OR(B194="",C194="",D194=""),"",IF(D194="Cancelled",0,IF(F194="",E194,F194)))</f>
      </c>
      <c r="H194" s="9"/>
      <c r="I194" s="11">
        <f>IF(A194="","",MONTH(A194))</f>
      </c>
      <c r="J194" s="11">
        <f>IF(A194="","",YEAR(A194))</f>
      </c>
    </row>
    <row r="195" spans="1:10" x14ac:dyDescent="0.25">
      <c r="A195" s="13"/>
      <c r="B195" s="9"/>
      <c r="C195" s="9"/>
      <c r="D195" s="9"/>
      <c r="E195" s="12">
        <f>IF(OR(B195="",C195=""),"",IFERROR(INDEX(Settings!$B$2:$B$11,MATCH(C195,Settings!$A$2:$A$11,0)),0))</f>
      </c>
      <c r="F195" s="10"/>
      <c r="G195" s="12">
        <f>IF(OR(B195="",C195="",D195=""),"",IF(D195="Cancelled",0,IF(F195="",E195,F195)))</f>
      </c>
      <c r="H195" s="9"/>
      <c r="I195" s="11">
        <f>IF(A195="","",MONTH(A195))</f>
      </c>
      <c r="J195" s="11">
        <f>IF(A195="","",YEAR(A195))</f>
      </c>
    </row>
    <row r="196" spans="1:10" x14ac:dyDescent="0.25">
      <c r="A196" s="13"/>
      <c r="B196" s="9"/>
      <c r="C196" s="9"/>
      <c r="D196" s="9"/>
      <c r="E196" s="12">
        <f>IF(OR(B196="",C196=""),"",IFERROR(INDEX(Settings!$B$2:$B$11,MATCH(C196,Settings!$A$2:$A$11,0)),0))</f>
      </c>
      <c r="F196" s="10"/>
      <c r="G196" s="12">
        <f>IF(OR(B196="",C196="",D196=""),"",IF(D196="Cancelled",0,IF(F196="",E196,F196)))</f>
      </c>
      <c r="H196" s="9"/>
      <c r="I196" s="11">
        <f>IF(A196="","",MONTH(A196))</f>
      </c>
      <c r="J196" s="11">
        <f>IF(A196="","",YEAR(A196))</f>
      </c>
    </row>
    <row r="197" spans="1:10" x14ac:dyDescent="0.25">
      <c r="A197" s="13"/>
      <c r="B197" s="9"/>
      <c r="C197" s="9"/>
      <c r="D197" s="9"/>
      <c r="E197" s="12">
        <f>IF(OR(B197="",C197=""),"",IFERROR(INDEX(Settings!$B$2:$B$11,MATCH(C197,Settings!$A$2:$A$11,0)),0))</f>
      </c>
      <c r="F197" s="10"/>
      <c r="G197" s="12">
        <f>IF(OR(B197="",C197="",D197=""),"",IF(D197="Cancelled",0,IF(F197="",E197,F197)))</f>
      </c>
      <c r="H197" s="9"/>
      <c r="I197" s="11">
        <f>IF(A197="","",MONTH(A197))</f>
      </c>
      <c r="J197" s="11">
        <f>IF(A197="","",YEAR(A197))</f>
      </c>
    </row>
    <row r="198" spans="1:10" x14ac:dyDescent="0.25">
      <c r="A198" s="13"/>
      <c r="B198" s="9"/>
      <c r="C198" s="9"/>
      <c r="D198" s="9"/>
      <c r="E198" s="12">
        <f>IF(OR(B198="",C198=""),"",IFERROR(INDEX(Settings!$B$2:$B$11,MATCH(C198,Settings!$A$2:$A$11,0)),0))</f>
      </c>
      <c r="F198" s="10"/>
      <c r="G198" s="12">
        <f>IF(OR(B198="",C198="",D198=""),"",IF(D198="Cancelled",0,IF(F198="",E198,F198)))</f>
      </c>
      <c r="H198" s="9"/>
      <c r="I198" s="11">
        <f>IF(A198="","",MONTH(A198))</f>
      </c>
      <c r="J198" s="11">
        <f>IF(A198="","",YEAR(A198))</f>
      </c>
    </row>
    <row r="199" spans="1:10" x14ac:dyDescent="0.25">
      <c r="A199" s="13"/>
      <c r="B199" s="9"/>
      <c r="C199" s="9"/>
      <c r="D199" s="9"/>
      <c r="E199" s="12">
        <f>IF(OR(B199="",C199=""),"",IFERROR(INDEX(Settings!$B$2:$B$11,MATCH(C199,Settings!$A$2:$A$11,0)),0))</f>
      </c>
      <c r="F199" s="10"/>
      <c r="G199" s="12">
        <f>IF(OR(B199="",C199="",D199=""),"",IF(D199="Cancelled",0,IF(F199="",E199,F199)))</f>
      </c>
      <c r="H199" s="9"/>
      <c r="I199" s="11">
        <f>IF(A199="","",MONTH(A199))</f>
      </c>
      <c r="J199" s="11">
        <f>IF(A199="","",YEAR(A199))</f>
      </c>
    </row>
    <row r="200" spans="1:10" x14ac:dyDescent="0.25">
      <c r="A200" s="13"/>
      <c r="B200" s="9"/>
      <c r="C200" s="9"/>
      <c r="D200" s="9"/>
      <c r="E200" s="12">
        <f>IF(OR(B200="",C200=""),"",IFERROR(INDEX(Settings!$B$2:$B$11,MATCH(C200,Settings!$A$2:$A$11,0)),0))</f>
      </c>
      <c r="F200" s="10"/>
      <c r="G200" s="12">
        <f>IF(OR(B200="",C200="",D200=""),"",IF(D200="Cancelled",0,IF(F200="",E200,F200)))</f>
      </c>
      <c r="H200" s="9"/>
      <c r="I200" s="11">
        <f>IF(A200="","",MONTH(A200))</f>
      </c>
      <c r="J200" s="11">
        <f>IF(A200="","",YEAR(A200))</f>
      </c>
    </row>
    <row r="201" spans="1:10" x14ac:dyDescent="0.25">
      <c r="A201" s="13"/>
      <c r="B201" s="9"/>
      <c r="C201" s="9"/>
      <c r="D201" s="9"/>
      <c r="E201" s="12">
        <f>IF(OR(B201="",C201=""),"",IFERROR(INDEX(Settings!$B$2:$B$11,MATCH(C201,Settings!$A$2:$A$11,0)),0))</f>
      </c>
      <c r="F201" s="10"/>
      <c r="G201" s="12">
        <f>IF(OR(B201="",C201="",D201=""),"",IF(D201="Cancelled",0,IF(F201="",E201,F201)))</f>
      </c>
      <c r="H201" s="9"/>
      <c r="I201" s="11">
        <f>IF(A201="","",MONTH(A201))</f>
      </c>
      <c r="J201" s="11">
        <f>IF(A201="","",YEAR(A201))</f>
      </c>
    </row>
    <row r="202" spans="1:10" x14ac:dyDescent="0.25">
      <c r="A202" s="13"/>
      <c r="B202" s="9"/>
      <c r="C202" s="9"/>
      <c r="D202" s="9"/>
      <c r="E202" s="12">
        <f>IF(OR(B202="",C202=""),"",IFERROR(INDEX(Settings!$B$2:$B$11,MATCH(C202,Settings!$A$2:$A$11,0)),0))</f>
      </c>
      <c r="F202" s="10"/>
      <c r="G202" s="12">
        <f>IF(OR(B202="",C202="",D202=""),"",IF(D202="Cancelled",0,IF(F202="",E202,F202)))</f>
      </c>
      <c r="H202" s="9"/>
      <c r="I202" s="11">
        <f>IF(A202="","",MONTH(A202))</f>
      </c>
      <c r="J202" s="11">
        <f>IF(A202="","",YEAR(A202))</f>
      </c>
    </row>
    <row r="203" spans="1:10" x14ac:dyDescent="0.25">
      <c r="A203" s="13"/>
      <c r="B203" s="9"/>
      <c r="C203" s="9"/>
      <c r="D203" s="9"/>
      <c r="E203" s="12">
        <f>IF(OR(B203="",C203=""),"",IFERROR(INDEX(Settings!$B$2:$B$11,MATCH(C203,Settings!$A$2:$A$11,0)),0))</f>
      </c>
      <c r="F203" s="10"/>
      <c r="G203" s="12">
        <f>IF(OR(B203="",C203="",D203=""),"",IF(D203="Cancelled",0,IF(F203="",E203,F203)))</f>
      </c>
      <c r="H203" s="9"/>
      <c r="I203" s="11">
        <f>IF(A203="","",MONTH(A203))</f>
      </c>
      <c r="J203" s="11">
        <f>IF(A203="","",YEAR(A203))</f>
      </c>
    </row>
    <row r="204" spans="1:10" x14ac:dyDescent="0.25">
      <c r="A204" s="13"/>
      <c r="B204" s="9"/>
      <c r="C204" s="9"/>
      <c r="D204" s="9"/>
      <c r="E204" s="12">
        <f>IF(OR(B204="",C204=""),"",IFERROR(INDEX(Settings!$B$2:$B$11,MATCH(C204,Settings!$A$2:$A$11,0)),0))</f>
      </c>
      <c r="F204" s="10"/>
      <c r="G204" s="12">
        <f>IF(OR(B204="",C204="",D204=""),"",IF(D204="Cancelled",0,IF(F204="",E204,F204)))</f>
      </c>
      <c r="H204" s="9"/>
      <c r="I204" s="11">
        <f>IF(A204="","",MONTH(A204))</f>
      </c>
      <c r="J204" s="11">
        <f>IF(A204="","",YEAR(A204))</f>
      </c>
    </row>
    <row r="205" spans="1:10" x14ac:dyDescent="0.25">
      <c r="A205" s="13"/>
      <c r="B205" s="9"/>
      <c r="C205" s="9"/>
      <c r="D205" s="9"/>
      <c r="E205" s="12">
        <f>IF(OR(B205="",C205=""),"",IFERROR(INDEX(Settings!$B$2:$B$11,MATCH(C205,Settings!$A$2:$A$11,0)),0))</f>
      </c>
      <c r="F205" s="10"/>
      <c r="G205" s="12">
        <f>IF(OR(B205="",C205="",D205=""),"",IF(D205="Cancelled",0,IF(F205="",E205,F205)))</f>
      </c>
      <c r="H205" s="9"/>
      <c r="I205" s="11">
        <f>IF(A205="","",MONTH(A205))</f>
      </c>
      <c r="J205" s="11">
        <f>IF(A205="","",YEAR(A205))</f>
      </c>
    </row>
    <row r="206" spans="1:10" x14ac:dyDescent="0.25">
      <c r="A206" s="13"/>
      <c r="B206" s="9"/>
      <c r="C206" s="9"/>
      <c r="D206" s="9"/>
      <c r="E206" s="12">
        <f>IF(OR(B206="",C206=""),"",IFERROR(INDEX(Settings!$B$2:$B$11,MATCH(C206,Settings!$A$2:$A$11,0)),0))</f>
      </c>
      <c r="F206" s="10"/>
      <c r="G206" s="12">
        <f>IF(OR(B206="",C206="",D206=""),"",IF(D206="Cancelled",0,IF(F206="",E206,F206)))</f>
      </c>
      <c r="H206" s="9"/>
      <c r="I206" s="11">
        <f>IF(A206="","",MONTH(A206))</f>
      </c>
      <c r="J206" s="11">
        <f>IF(A206="","",YEAR(A206))</f>
      </c>
    </row>
    <row r="207" spans="1:10" x14ac:dyDescent="0.25">
      <c r="A207" s="13"/>
      <c r="B207" s="9"/>
      <c r="C207" s="9"/>
      <c r="D207" s="9"/>
      <c r="E207" s="12">
        <f>IF(OR(B207="",C207=""),"",IFERROR(INDEX(Settings!$B$2:$B$11,MATCH(C207,Settings!$A$2:$A$11,0)),0))</f>
      </c>
      <c r="F207" s="10"/>
      <c r="G207" s="12">
        <f>IF(OR(B207="",C207="",D207=""),"",IF(D207="Cancelled",0,IF(F207="",E207,F207)))</f>
      </c>
      <c r="H207" s="9"/>
      <c r="I207" s="11">
        <f>IF(A207="","",MONTH(A207))</f>
      </c>
      <c r="J207" s="11">
        <f>IF(A207="","",YEAR(A207))</f>
      </c>
    </row>
    <row r="208" spans="1:10" x14ac:dyDescent="0.25">
      <c r="A208" s="13"/>
      <c r="B208" s="9"/>
      <c r="C208" s="9"/>
      <c r="D208" s="9"/>
      <c r="E208" s="12">
        <f>IF(OR(B208="",C208=""),"",IFERROR(INDEX(Settings!$B$2:$B$11,MATCH(C208,Settings!$A$2:$A$11,0)),0))</f>
      </c>
      <c r="F208" s="10"/>
      <c r="G208" s="12">
        <f>IF(OR(B208="",C208="",D208=""),"",IF(D208="Cancelled",0,IF(F208="",E208,F208)))</f>
      </c>
      <c r="H208" s="9"/>
      <c r="I208" s="11">
        <f>IF(A208="","",MONTH(A208))</f>
      </c>
      <c r="J208" s="11">
        <f>IF(A208="","",YEAR(A208))</f>
      </c>
    </row>
    <row r="209" spans="1:10" x14ac:dyDescent="0.25">
      <c r="A209" s="13"/>
      <c r="B209" s="9"/>
      <c r="C209" s="9"/>
      <c r="D209" s="9"/>
      <c r="E209" s="12">
        <f>IF(OR(B209="",C209=""),"",IFERROR(INDEX(Settings!$B$2:$B$11,MATCH(C209,Settings!$A$2:$A$11,0)),0))</f>
      </c>
      <c r="F209" s="10"/>
      <c r="G209" s="12">
        <f>IF(OR(B209="",C209="",D209=""),"",IF(D209="Cancelled",0,IF(F209="",E209,F209)))</f>
      </c>
      <c r="H209" s="9"/>
      <c r="I209" s="11">
        <f>IF(A209="","",MONTH(A209))</f>
      </c>
      <c r="J209" s="11">
        <f>IF(A209="","",YEAR(A209))</f>
      </c>
    </row>
    <row r="210" spans="1:10" x14ac:dyDescent="0.25">
      <c r="A210" s="13"/>
      <c r="B210" s="9"/>
      <c r="C210" s="9"/>
      <c r="D210" s="9"/>
      <c r="E210" s="12">
        <f>IF(OR(B210="",C210=""),"",IFERROR(INDEX(Settings!$B$2:$B$11,MATCH(C210,Settings!$A$2:$A$11,0)),0))</f>
      </c>
      <c r="F210" s="10"/>
      <c r="G210" s="12">
        <f>IF(OR(B210="",C210="",D210=""),"",IF(D210="Cancelled",0,IF(F210="",E210,F210)))</f>
      </c>
      <c r="H210" s="9"/>
      <c r="I210" s="11">
        <f>IF(A210="","",MONTH(A210))</f>
      </c>
      <c r="J210" s="11">
        <f>IF(A210="","",YEAR(A210))</f>
      </c>
    </row>
    <row r="211" spans="1:10" x14ac:dyDescent="0.25">
      <c r="A211" s="13"/>
      <c r="B211" s="9"/>
      <c r="C211" s="9"/>
      <c r="D211" s="9"/>
      <c r="E211" s="12">
        <f>IF(OR(B211="",C211=""),"",IFERROR(INDEX(Settings!$B$2:$B$11,MATCH(C211,Settings!$A$2:$A$11,0)),0))</f>
      </c>
      <c r="F211" s="10"/>
      <c r="G211" s="12">
        <f>IF(OR(B211="",C211="",D211=""),"",IF(D211="Cancelled",0,IF(F211="",E211,F211)))</f>
      </c>
      <c r="H211" s="9"/>
      <c r="I211" s="11">
        <f>IF(A211="","",MONTH(A211))</f>
      </c>
      <c r="J211" s="11">
        <f>IF(A211="","",YEAR(A211))</f>
      </c>
    </row>
    <row r="212" spans="1:10" x14ac:dyDescent="0.25">
      <c r="A212" s="13"/>
      <c r="B212" s="9"/>
      <c r="C212" s="9"/>
      <c r="D212" s="9"/>
      <c r="E212" s="12">
        <f>IF(OR(B212="",C212=""),"",IFERROR(INDEX(Settings!$B$2:$B$11,MATCH(C212,Settings!$A$2:$A$11,0)),0))</f>
      </c>
      <c r="F212" s="10"/>
      <c r="G212" s="12">
        <f>IF(OR(B212="",C212="",D212=""),"",IF(D212="Cancelled",0,IF(F212="",E212,F212)))</f>
      </c>
      <c r="H212" s="9"/>
      <c r="I212" s="11">
        <f>IF(A212="","",MONTH(A212))</f>
      </c>
      <c r="J212" s="11">
        <f>IF(A212="","",YEAR(A212))</f>
      </c>
    </row>
    <row r="213" spans="1:10" x14ac:dyDescent="0.25">
      <c r="A213" s="13"/>
      <c r="B213" s="9"/>
      <c r="C213" s="9"/>
      <c r="D213" s="9"/>
      <c r="E213" s="12">
        <f>IF(OR(B213="",C213=""),"",IFERROR(INDEX(Settings!$B$2:$B$11,MATCH(C213,Settings!$A$2:$A$11,0)),0))</f>
      </c>
      <c r="F213" s="10"/>
      <c r="G213" s="12">
        <f>IF(OR(B213="",C213="",D213=""),"",IF(D213="Cancelled",0,IF(F213="",E213,F213)))</f>
      </c>
      <c r="H213" s="9"/>
      <c r="I213" s="11">
        <f>IF(A213="","",MONTH(A213))</f>
      </c>
      <c r="J213" s="11">
        <f>IF(A213="","",YEAR(A213))</f>
      </c>
    </row>
    <row r="214" spans="1:10" x14ac:dyDescent="0.25">
      <c r="A214" s="13"/>
      <c r="B214" s="9"/>
      <c r="C214" s="9"/>
      <c r="D214" s="9"/>
      <c r="E214" s="12">
        <f>IF(OR(B214="",C214=""),"",IFERROR(INDEX(Settings!$B$2:$B$11,MATCH(C214,Settings!$A$2:$A$11,0)),0))</f>
      </c>
      <c r="F214" s="10"/>
      <c r="G214" s="12">
        <f>IF(OR(B214="",C214="",D214=""),"",IF(D214="Cancelled",0,IF(F214="",E214,F214)))</f>
      </c>
      <c r="H214" s="9"/>
      <c r="I214" s="11">
        <f>IF(A214="","",MONTH(A214))</f>
      </c>
      <c r="J214" s="11">
        <f>IF(A214="","",YEAR(A214))</f>
      </c>
    </row>
    <row r="215" spans="1:10" x14ac:dyDescent="0.25">
      <c r="A215" s="13"/>
      <c r="B215" s="9"/>
      <c r="C215" s="9"/>
      <c r="D215" s="9"/>
      <c r="E215" s="12">
        <f>IF(OR(B215="",C215=""),"",IFERROR(INDEX(Settings!$B$2:$B$11,MATCH(C215,Settings!$A$2:$A$11,0)),0))</f>
      </c>
      <c r="F215" s="10"/>
      <c r="G215" s="12">
        <f>IF(OR(B215="",C215="",D215=""),"",IF(D215="Cancelled",0,IF(F215="",E215,F215)))</f>
      </c>
      <c r="H215" s="9"/>
      <c r="I215" s="11">
        <f>IF(A215="","",MONTH(A215))</f>
      </c>
      <c r="J215" s="11">
        <f>IF(A215="","",YEAR(A215))</f>
      </c>
    </row>
    <row r="216" spans="1:10" x14ac:dyDescent="0.25">
      <c r="A216" s="13"/>
      <c r="B216" s="9"/>
      <c r="C216" s="9"/>
      <c r="D216" s="9"/>
      <c r="E216" s="12">
        <f>IF(OR(B216="",C216=""),"",IFERROR(INDEX(Settings!$B$2:$B$11,MATCH(C216,Settings!$A$2:$A$11,0)),0))</f>
      </c>
      <c r="F216" s="10"/>
      <c r="G216" s="12">
        <f>IF(OR(B216="",C216="",D216=""),"",IF(D216="Cancelled",0,IF(F216="",E216,F216)))</f>
      </c>
      <c r="H216" s="9"/>
      <c r="I216" s="11">
        <f>IF(A216="","",MONTH(A216))</f>
      </c>
      <c r="J216" s="11">
        <f>IF(A216="","",YEAR(A216))</f>
      </c>
    </row>
    <row r="217" spans="1:10" x14ac:dyDescent="0.25">
      <c r="A217" s="13"/>
      <c r="B217" s="9"/>
      <c r="C217" s="9"/>
      <c r="D217" s="9"/>
      <c r="E217" s="12">
        <f>IF(OR(B217="",C217=""),"",IFERROR(INDEX(Settings!$B$2:$B$11,MATCH(C217,Settings!$A$2:$A$11,0)),0))</f>
      </c>
      <c r="F217" s="10"/>
      <c r="G217" s="12">
        <f>IF(OR(B217="",C217="",D217=""),"",IF(D217="Cancelled",0,IF(F217="",E217,F217)))</f>
      </c>
      <c r="H217" s="9"/>
      <c r="I217" s="11">
        <f>IF(A217="","",MONTH(A217))</f>
      </c>
      <c r="J217" s="11">
        <f>IF(A217="","",YEAR(A217))</f>
      </c>
    </row>
    <row r="218" spans="1:10" x14ac:dyDescent="0.25">
      <c r="A218" s="13"/>
      <c r="B218" s="9"/>
      <c r="C218" s="9"/>
      <c r="D218" s="9"/>
      <c r="E218" s="12">
        <f>IF(OR(B218="",C218=""),"",IFERROR(INDEX(Settings!$B$2:$B$11,MATCH(C218,Settings!$A$2:$A$11,0)),0))</f>
      </c>
      <c r="F218" s="10"/>
      <c r="G218" s="12">
        <f>IF(OR(B218="",C218="",D218=""),"",IF(D218="Cancelled",0,IF(F218="",E218,F218)))</f>
      </c>
      <c r="H218" s="9"/>
      <c r="I218" s="11">
        <f>IF(A218="","",MONTH(A218))</f>
      </c>
      <c r="J218" s="11">
        <f>IF(A218="","",YEAR(A218))</f>
      </c>
    </row>
    <row r="219" spans="1:10" x14ac:dyDescent="0.25">
      <c r="A219" s="13"/>
      <c r="B219" s="9"/>
      <c r="C219" s="9"/>
      <c r="D219" s="9"/>
      <c r="E219" s="12">
        <f>IF(OR(B219="",C219=""),"",IFERROR(INDEX(Settings!$B$2:$B$11,MATCH(C219,Settings!$A$2:$A$11,0)),0))</f>
      </c>
      <c r="F219" s="10"/>
      <c r="G219" s="12">
        <f>IF(OR(B219="",C219="",D219=""),"",IF(D219="Cancelled",0,IF(F219="",E219,F219)))</f>
      </c>
      <c r="H219" s="9"/>
      <c r="I219" s="11">
        <f>IF(A219="","",MONTH(A219))</f>
      </c>
      <c r="J219" s="11">
        <f>IF(A219="","",YEAR(A219))</f>
      </c>
    </row>
    <row r="220" spans="1:10" x14ac:dyDescent="0.25">
      <c r="A220" s="13"/>
      <c r="B220" s="9"/>
      <c r="C220" s="9"/>
      <c r="D220" s="9"/>
      <c r="E220" s="12">
        <f>IF(OR(B220="",C220=""),"",IFERROR(INDEX(Settings!$B$2:$B$11,MATCH(C220,Settings!$A$2:$A$11,0)),0))</f>
      </c>
      <c r="F220" s="10"/>
      <c r="G220" s="12">
        <f>IF(OR(B220="",C220="",D220=""),"",IF(D220="Cancelled",0,IF(F220="",E220,F220)))</f>
      </c>
      <c r="H220" s="9"/>
      <c r="I220" s="11">
        <f>IF(A220="","",MONTH(A220))</f>
      </c>
      <c r="J220" s="11">
        <f>IF(A220="","",YEAR(A220))</f>
      </c>
    </row>
    <row r="221" spans="1:10" x14ac:dyDescent="0.25">
      <c r="A221" s="13"/>
      <c r="B221" s="9"/>
      <c r="C221" s="9"/>
      <c r="D221" s="9"/>
      <c r="E221" s="12">
        <f>IF(OR(B221="",C221=""),"",IFERROR(INDEX(Settings!$B$2:$B$11,MATCH(C221,Settings!$A$2:$A$11,0)),0))</f>
      </c>
      <c r="F221" s="10"/>
      <c r="G221" s="12">
        <f>IF(OR(B221="",C221="",D221=""),"",IF(D221="Cancelled",0,IF(F221="",E221,F221)))</f>
      </c>
      <c r="H221" s="9"/>
      <c r="I221" s="11">
        <f>IF(A221="","",MONTH(A221))</f>
      </c>
      <c r="J221" s="11">
        <f>IF(A221="","",YEAR(A221))</f>
      </c>
    </row>
    <row r="222" spans="1:10" x14ac:dyDescent="0.25">
      <c r="A222" s="13"/>
      <c r="B222" s="9"/>
      <c r="C222" s="9"/>
      <c r="D222" s="9"/>
      <c r="E222" s="12">
        <f>IF(OR(B222="",C222=""),"",IFERROR(INDEX(Settings!$B$2:$B$11,MATCH(C222,Settings!$A$2:$A$11,0)),0))</f>
      </c>
      <c r="F222" s="10"/>
      <c r="G222" s="12">
        <f>IF(OR(B222="",C222="",D222=""),"",IF(D222="Cancelled",0,IF(F222="",E222,F222)))</f>
      </c>
      <c r="H222" s="9"/>
      <c r="I222" s="11">
        <f>IF(A222="","",MONTH(A222))</f>
      </c>
      <c r="J222" s="11">
        <f>IF(A222="","",YEAR(A222))</f>
      </c>
    </row>
    <row r="223" spans="1:10" x14ac:dyDescent="0.25">
      <c r="A223" s="13"/>
      <c r="B223" s="9"/>
      <c r="C223" s="9"/>
      <c r="D223" s="9"/>
      <c r="E223" s="12">
        <f>IF(OR(B223="",C223=""),"",IFERROR(INDEX(Settings!$B$2:$B$11,MATCH(C223,Settings!$A$2:$A$11,0)),0))</f>
      </c>
      <c r="F223" s="10"/>
      <c r="G223" s="12">
        <f>IF(OR(B223="",C223="",D223=""),"",IF(D223="Cancelled",0,IF(F223="",E223,F223)))</f>
      </c>
      <c r="H223" s="9"/>
      <c r="I223" s="11">
        <f>IF(A223="","",MONTH(A223))</f>
      </c>
      <c r="J223" s="11">
        <f>IF(A223="","",YEAR(A223))</f>
      </c>
    </row>
    <row r="224" spans="1:10" x14ac:dyDescent="0.25">
      <c r="A224" s="13"/>
      <c r="B224" s="9"/>
      <c r="C224" s="9"/>
      <c r="D224" s="9"/>
      <c r="E224" s="12">
        <f>IF(OR(B224="",C224=""),"",IFERROR(INDEX(Settings!$B$2:$B$11,MATCH(C224,Settings!$A$2:$A$11,0)),0))</f>
      </c>
      <c r="F224" s="10"/>
      <c r="G224" s="12">
        <f>IF(OR(B224="",C224="",D224=""),"",IF(D224="Cancelled",0,IF(F224="",E224,F224)))</f>
      </c>
      <c r="H224" s="9"/>
      <c r="I224" s="11">
        <f>IF(A224="","",MONTH(A224))</f>
      </c>
      <c r="J224" s="11">
        <f>IF(A224="","",YEAR(A224))</f>
      </c>
    </row>
    <row r="225" spans="1:10" x14ac:dyDescent="0.25">
      <c r="A225" s="13"/>
      <c r="B225" s="9"/>
      <c r="C225" s="9"/>
      <c r="D225" s="9"/>
      <c r="E225" s="12">
        <f>IF(OR(B225="",C225=""),"",IFERROR(INDEX(Settings!$B$2:$B$11,MATCH(C225,Settings!$A$2:$A$11,0)),0))</f>
      </c>
      <c r="F225" s="10"/>
      <c r="G225" s="12">
        <f>IF(OR(B225="",C225="",D225=""),"",IF(D225="Cancelled",0,IF(F225="",E225,F225)))</f>
      </c>
      <c r="H225" s="9"/>
      <c r="I225" s="11">
        <f>IF(A225="","",MONTH(A225))</f>
      </c>
      <c r="J225" s="11">
        <f>IF(A225="","",YEAR(A225))</f>
      </c>
    </row>
    <row r="226" spans="1:10" x14ac:dyDescent="0.25">
      <c r="A226" s="13"/>
      <c r="B226" s="9"/>
      <c r="C226" s="9"/>
      <c r="D226" s="9"/>
      <c r="E226" s="12">
        <f>IF(OR(B226="",C226=""),"",IFERROR(INDEX(Settings!$B$2:$B$11,MATCH(C226,Settings!$A$2:$A$11,0)),0))</f>
      </c>
      <c r="F226" s="10"/>
      <c r="G226" s="12">
        <f>IF(OR(B226="",C226="",D226=""),"",IF(D226="Cancelled",0,IF(F226="",E226,F226)))</f>
      </c>
      <c r="H226" s="9"/>
      <c r="I226" s="11">
        <f>IF(A226="","",MONTH(A226))</f>
      </c>
      <c r="J226" s="11">
        <f>IF(A226="","",YEAR(A226))</f>
      </c>
    </row>
    <row r="227" spans="1:10" x14ac:dyDescent="0.25">
      <c r="A227" s="13"/>
      <c r="B227" s="9"/>
      <c r="C227" s="9"/>
      <c r="D227" s="9"/>
      <c r="E227" s="12">
        <f>IF(OR(B227="",C227=""),"",IFERROR(INDEX(Settings!$B$2:$B$11,MATCH(C227,Settings!$A$2:$A$11,0)),0))</f>
      </c>
      <c r="F227" s="10"/>
      <c r="G227" s="12">
        <f>IF(OR(B227="",C227="",D227=""),"",IF(D227="Cancelled",0,IF(F227="",E227,F227)))</f>
      </c>
      <c r="H227" s="9"/>
      <c r="I227" s="11">
        <f>IF(A227="","",MONTH(A227))</f>
      </c>
      <c r="J227" s="11">
        <f>IF(A227="","",YEAR(A227))</f>
      </c>
    </row>
    <row r="228" spans="1:10" x14ac:dyDescent="0.25">
      <c r="A228" s="13"/>
      <c r="B228" s="9"/>
      <c r="C228" s="9"/>
      <c r="D228" s="9"/>
      <c r="E228" s="12">
        <f>IF(OR(B228="",C228=""),"",IFERROR(INDEX(Settings!$B$2:$B$11,MATCH(C228,Settings!$A$2:$A$11,0)),0))</f>
      </c>
      <c r="F228" s="10"/>
      <c r="G228" s="12">
        <f>IF(OR(B228="",C228="",D228=""),"",IF(D228="Cancelled",0,IF(F228="",E228,F228)))</f>
      </c>
      <c r="H228" s="9"/>
      <c r="I228" s="11">
        <f>IF(A228="","",MONTH(A228))</f>
      </c>
      <c r="J228" s="11">
        <f>IF(A228="","",YEAR(A228))</f>
      </c>
    </row>
    <row r="229" spans="1:10" x14ac:dyDescent="0.25">
      <c r="A229" s="13"/>
      <c r="B229" s="9"/>
      <c r="C229" s="9"/>
      <c r="D229" s="9"/>
      <c r="E229" s="12">
        <f>IF(OR(B229="",C229=""),"",IFERROR(INDEX(Settings!$B$2:$B$11,MATCH(C229,Settings!$A$2:$A$11,0)),0))</f>
      </c>
      <c r="F229" s="10"/>
      <c r="G229" s="12">
        <f>IF(OR(B229="",C229="",D229=""),"",IF(D229="Cancelled",0,IF(F229="",E229,F229)))</f>
      </c>
      <c r="H229" s="9"/>
      <c r="I229" s="11">
        <f>IF(A229="","",MONTH(A229))</f>
      </c>
      <c r="J229" s="11">
        <f>IF(A229="","",YEAR(A229))</f>
      </c>
    </row>
    <row r="230" spans="1:10" x14ac:dyDescent="0.25">
      <c r="A230" s="13"/>
      <c r="B230" s="9"/>
      <c r="C230" s="9"/>
      <c r="D230" s="9"/>
      <c r="E230" s="12">
        <f>IF(OR(B230="",C230=""),"",IFERROR(INDEX(Settings!$B$2:$B$11,MATCH(C230,Settings!$A$2:$A$11,0)),0))</f>
      </c>
      <c r="F230" s="10"/>
      <c r="G230" s="12">
        <f>IF(OR(B230="",C230="",D230=""),"",IF(D230="Cancelled",0,IF(F230="",E230,F230)))</f>
      </c>
      <c r="H230" s="9"/>
      <c r="I230" s="11">
        <f>IF(A230="","",MONTH(A230))</f>
      </c>
      <c r="J230" s="11">
        <f>IF(A230="","",YEAR(A230))</f>
      </c>
    </row>
    <row r="231" spans="1:10" x14ac:dyDescent="0.25">
      <c r="A231" s="13"/>
      <c r="B231" s="9"/>
      <c r="C231" s="9"/>
      <c r="D231" s="9"/>
      <c r="E231" s="12">
        <f>IF(OR(B231="",C231=""),"",IFERROR(INDEX(Settings!$B$2:$B$11,MATCH(C231,Settings!$A$2:$A$11,0)),0))</f>
      </c>
      <c r="F231" s="10"/>
      <c r="G231" s="12">
        <f>IF(OR(B231="",C231="",D231=""),"",IF(D231="Cancelled",0,IF(F231="",E231,F231)))</f>
      </c>
      <c r="H231" s="9"/>
      <c r="I231" s="11">
        <f>IF(A231="","",MONTH(A231))</f>
      </c>
      <c r="J231" s="11">
        <f>IF(A231="","",YEAR(A231))</f>
      </c>
    </row>
    <row r="232" spans="1:10" x14ac:dyDescent="0.25">
      <c r="A232" s="13"/>
      <c r="B232" s="9"/>
      <c r="C232" s="9"/>
      <c r="D232" s="9"/>
      <c r="E232" s="12">
        <f>IF(OR(B232="",C232=""),"",IFERROR(INDEX(Settings!$B$2:$B$11,MATCH(C232,Settings!$A$2:$A$11,0)),0))</f>
      </c>
      <c r="F232" s="10"/>
      <c r="G232" s="12">
        <f>IF(OR(B232="",C232="",D232=""),"",IF(D232="Cancelled",0,IF(F232="",E232,F232)))</f>
      </c>
      <c r="H232" s="9"/>
      <c r="I232" s="11">
        <f>IF(A232="","",MONTH(A232))</f>
      </c>
      <c r="J232" s="11">
        <f>IF(A232="","",YEAR(A232))</f>
      </c>
    </row>
    <row r="233" spans="1:10" x14ac:dyDescent="0.25">
      <c r="A233" s="13"/>
      <c r="B233" s="9"/>
      <c r="C233" s="9"/>
      <c r="D233" s="9"/>
      <c r="E233" s="12">
        <f>IF(OR(B233="",C233=""),"",IFERROR(INDEX(Settings!$B$2:$B$11,MATCH(C233,Settings!$A$2:$A$11,0)),0))</f>
      </c>
      <c r="F233" s="10"/>
      <c r="G233" s="12">
        <f>IF(OR(B233="",C233="",D233=""),"",IF(D233="Cancelled",0,IF(F233="",E233,F233)))</f>
      </c>
      <c r="H233" s="9"/>
      <c r="I233" s="11">
        <f>IF(A233="","",MONTH(A233))</f>
      </c>
      <c r="J233" s="11">
        <f>IF(A233="","",YEAR(A233))</f>
      </c>
    </row>
    <row r="234" spans="1:10" x14ac:dyDescent="0.25">
      <c r="A234" s="13"/>
      <c r="B234" s="9"/>
      <c r="C234" s="9"/>
      <c r="D234" s="9"/>
      <c r="E234" s="12">
        <f>IF(OR(B234="",C234=""),"",IFERROR(INDEX(Settings!$B$2:$B$11,MATCH(C234,Settings!$A$2:$A$11,0)),0))</f>
      </c>
      <c r="F234" s="10"/>
      <c r="G234" s="12">
        <f>IF(OR(B234="",C234="",D234=""),"",IF(D234="Cancelled",0,IF(F234="",E234,F234)))</f>
      </c>
      <c r="H234" s="9"/>
      <c r="I234" s="11">
        <f>IF(A234="","",MONTH(A234))</f>
      </c>
      <c r="J234" s="11">
        <f>IF(A234="","",YEAR(A234))</f>
      </c>
    </row>
    <row r="235" spans="1:10" x14ac:dyDescent="0.25">
      <c r="A235" s="13"/>
      <c r="B235" s="9"/>
      <c r="C235" s="9"/>
      <c r="D235" s="9"/>
      <c r="E235" s="12">
        <f>IF(OR(B235="",C235=""),"",IFERROR(INDEX(Settings!$B$2:$B$11,MATCH(C235,Settings!$A$2:$A$11,0)),0))</f>
      </c>
      <c r="F235" s="10"/>
      <c r="G235" s="12">
        <f>IF(OR(B235="",C235="",D235=""),"",IF(D235="Cancelled",0,IF(F235="",E235,F235)))</f>
      </c>
      <c r="H235" s="9"/>
      <c r="I235" s="11">
        <f>IF(A235="","",MONTH(A235))</f>
      </c>
      <c r="J235" s="11">
        <f>IF(A235="","",YEAR(A235))</f>
      </c>
    </row>
    <row r="236" spans="1:10" x14ac:dyDescent="0.25">
      <c r="A236" s="13"/>
      <c r="B236" s="9"/>
      <c r="C236" s="9"/>
      <c r="D236" s="9"/>
      <c r="E236" s="12">
        <f>IF(OR(B236="",C236=""),"",IFERROR(INDEX(Settings!$B$2:$B$11,MATCH(C236,Settings!$A$2:$A$11,0)),0))</f>
      </c>
      <c r="F236" s="10"/>
      <c r="G236" s="12">
        <f>IF(OR(B236="",C236="",D236=""),"",IF(D236="Cancelled",0,IF(F236="",E236,F236)))</f>
      </c>
      <c r="H236" s="9"/>
      <c r="I236" s="11">
        <f>IF(A236="","",MONTH(A236))</f>
      </c>
      <c r="J236" s="11">
        <f>IF(A236="","",YEAR(A236))</f>
      </c>
    </row>
    <row r="237" spans="1:10" x14ac:dyDescent="0.25">
      <c r="A237" s="13"/>
      <c r="B237" s="9"/>
      <c r="C237" s="9"/>
      <c r="D237" s="9"/>
      <c r="E237" s="12">
        <f>IF(OR(B237="",C237=""),"",IFERROR(INDEX(Settings!$B$2:$B$11,MATCH(C237,Settings!$A$2:$A$11,0)),0))</f>
      </c>
      <c r="F237" s="10"/>
      <c r="G237" s="12">
        <f>IF(OR(B237="",C237="",D237=""),"",IF(D237="Cancelled",0,IF(F237="",E237,F237)))</f>
      </c>
      <c r="H237" s="9"/>
      <c r="I237" s="11">
        <f>IF(A237="","",MONTH(A237))</f>
      </c>
      <c r="J237" s="11">
        <f>IF(A237="","",YEAR(A237))</f>
      </c>
    </row>
    <row r="238" spans="1:10" x14ac:dyDescent="0.25">
      <c r="A238" s="13"/>
      <c r="B238" s="9"/>
      <c r="C238" s="9"/>
      <c r="D238" s="9"/>
      <c r="E238" s="12">
        <f>IF(OR(B238="",C238=""),"",IFERROR(INDEX(Settings!$B$2:$B$11,MATCH(C238,Settings!$A$2:$A$11,0)),0))</f>
      </c>
      <c r="F238" s="10"/>
      <c r="G238" s="12">
        <f>IF(OR(B238="",C238="",D238=""),"",IF(D238="Cancelled",0,IF(F238="",E238,F238)))</f>
      </c>
      <c r="H238" s="9"/>
      <c r="I238" s="11">
        <f>IF(A238="","",MONTH(A238))</f>
      </c>
      <c r="J238" s="11">
        <f>IF(A238="","",YEAR(A238))</f>
      </c>
    </row>
    <row r="239" spans="1:10" x14ac:dyDescent="0.25">
      <c r="A239" s="13"/>
      <c r="B239" s="9"/>
      <c r="C239" s="9"/>
      <c r="D239" s="9"/>
      <c r="E239" s="12">
        <f>IF(OR(B239="",C239=""),"",IFERROR(INDEX(Settings!$B$2:$B$11,MATCH(C239,Settings!$A$2:$A$11,0)),0))</f>
      </c>
      <c r="F239" s="10"/>
      <c r="G239" s="12">
        <f>IF(OR(B239="",C239="",D239=""),"",IF(D239="Cancelled",0,IF(F239="",E239,F239)))</f>
      </c>
      <c r="H239" s="9"/>
      <c r="I239" s="11">
        <f>IF(A239="","",MONTH(A239))</f>
      </c>
      <c r="J239" s="11">
        <f>IF(A239="","",YEAR(A239))</f>
      </c>
    </row>
    <row r="240" spans="1:10" x14ac:dyDescent="0.25">
      <c r="A240" s="13"/>
      <c r="B240" s="9"/>
      <c r="C240" s="9"/>
      <c r="D240" s="9"/>
      <c r="E240" s="12">
        <f>IF(OR(B240="",C240=""),"",IFERROR(INDEX(Settings!$B$2:$B$11,MATCH(C240,Settings!$A$2:$A$11,0)),0))</f>
      </c>
      <c r="F240" s="10"/>
      <c r="G240" s="12">
        <f>IF(OR(B240="",C240="",D240=""),"",IF(D240="Cancelled",0,IF(F240="",E240,F240)))</f>
      </c>
      <c r="H240" s="9"/>
      <c r="I240" s="11">
        <f>IF(A240="","",MONTH(A240))</f>
      </c>
      <c r="J240" s="11">
        <f>IF(A240="","",YEAR(A240))</f>
      </c>
    </row>
    <row r="241" spans="1:10" x14ac:dyDescent="0.25">
      <c r="A241" s="13"/>
      <c r="B241" s="9"/>
      <c r="C241" s="9"/>
      <c r="D241" s="9"/>
      <c r="E241" s="12">
        <f>IF(OR(B241="",C241=""),"",IFERROR(INDEX(Settings!$B$2:$B$11,MATCH(C241,Settings!$A$2:$A$11,0)),0))</f>
      </c>
      <c r="F241" s="10"/>
      <c r="G241" s="12">
        <f>IF(OR(B241="",C241="",D241=""),"",IF(D241="Cancelled",0,IF(F241="",E241,F241)))</f>
      </c>
      <c r="H241" s="9"/>
      <c r="I241" s="11">
        <f>IF(A241="","",MONTH(A241))</f>
      </c>
      <c r="J241" s="11">
        <f>IF(A241="","",YEAR(A241))</f>
      </c>
    </row>
    <row r="242" spans="1:10" x14ac:dyDescent="0.25">
      <c r="A242" s="13"/>
      <c r="B242" s="9"/>
      <c r="C242" s="9"/>
      <c r="D242" s="9"/>
      <c r="E242" s="12">
        <f>IF(OR(B242="",C242=""),"",IFERROR(INDEX(Settings!$B$2:$B$11,MATCH(C242,Settings!$A$2:$A$11,0)),0))</f>
      </c>
      <c r="F242" s="10"/>
      <c r="G242" s="12">
        <f>IF(OR(B242="",C242="",D242=""),"",IF(D242="Cancelled",0,IF(F242="",E242,F242)))</f>
      </c>
      <c r="H242" s="9"/>
      <c r="I242" s="11">
        <f>IF(A242="","",MONTH(A242))</f>
      </c>
      <c r="J242" s="11">
        <f>IF(A242="","",YEAR(A242))</f>
      </c>
    </row>
    <row r="243" spans="1:10" x14ac:dyDescent="0.25">
      <c r="A243" s="13"/>
      <c r="B243" s="9"/>
      <c r="C243" s="9"/>
      <c r="D243" s="9"/>
      <c r="E243" s="12">
        <f>IF(OR(B243="",C243=""),"",IFERROR(INDEX(Settings!$B$2:$B$11,MATCH(C243,Settings!$A$2:$A$11,0)),0))</f>
      </c>
      <c r="F243" s="10"/>
      <c r="G243" s="12">
        <f>IF(OR(B243="",C243="",D243=""),"",IF(D243="Cancelled",0,IF(F243="",E243,F243)))</f>
      </c>
      <c r="H243" s="9"/>
      <c r="I243" s="11">
        <f>IF(A243="","",MONTH(A243))</f>
      </c>
      <c r="J243" s="11">
        <f>IF(A243="","",YEAR(A243))</f>
      </c>
    </row>
    <row r="244" spans="1:10" x14ac:dyDescent="0.25">
      <c r="A244" s="13"/>
      <c r="B244" s="9"/>
      <c r="C244" s="9"/>
      <c r="D244" s="9"/>
      <c r="E244" s="12">
        <f>IF(OR(B244="",C244=""),"",IFERROR(INDEX(Settings!$B$2:$B$11,MATCH(C244,Settings!$A$2:$A$11,0)),0))</f>
      </c>
      <c r="F244" s="10"/>
      <c r="G244" s="12">
        <f>IF(OR(B244="",C244="",D244=""),"",IF(D244="Cancelled",0,IF(F244="",E244,F244)))</f>
      </c>
      <c r="H244" s="9"/>
      <c r="I244" s="11">
        <f>IF(A244="","",MONTH(A244))</f>
      </c>
      <c r="J244" s="11">
        <f>IF(A244="","",YEAR(A244))</f>
      </c>
    </row>
    <row r="245" spans="1:10" x14ac:dyDescent="0.25">
      <c r="A245" s="13"/>
      <c r="B245" s="9"/>
      <c r="C245" s="9"/>
      <c r="D245" s="9"/>
      <c r="E245" s="12">
        <f>IF(OR(B245="",C245=""),"",IFERROR(INDEX(Settings!$B$2:$B$11,MATCH(C245,Settings!$A$2:$A$11,0)),0))</f>
      </c>
      <c r="F245" s="10"/>
      <c r="G245" s="12">
        <f>IF(OR(B245="",C245="",D245=""),"",IF(D245="Cancelled",0,IF(F245="",E245,F245)))</f>
      </c>
      <c r="H245" s="9"/>
      <c r="I245" s="11">
        <f>IF(A245="","",MONTH(A245))</f>
      </c>
      <c r="J245" s="11">
        <f>IF(A245="","",YEAR(A245))</f>
      </c>
    </row>
    <row r="246" spans="1:10" x14ac:dyDescent="0.25">
      <c r="A246" s="13"/>
      <c r="B246" s="9"/>
      <c r="C246" s="9"/>
      <c r="D246" s="9"/>
      <c r="E246" s="12">
        <f>IF(OR(B246="",C246=""),"",IFERROR(INDEX(Settings!$B$2:$B$11,MATCH(C246,Settings!$A$2:$A$11,0)),0))</f>
      </c>
      <c r="F246" s="10"/>
      <c r="G246" s="12">
        <f>IF(OR(B246="",C246="",D246=""),"",IF(D246="Cancelled",0,IF(F246="",E246,F246)))</f>
      </c>
      <c r="H246" s="9"/>
      <c r="I246" s="11">
        <f>IF(A246="","",MONTH(A246))</f>
      </c>
      <c r="J246" s="11">
        <f>IF(A246="","",YEAR(A246))</f>
      </c>
    </row>
    <row r="247" spans="1:10" x14ac:dyDescent="0.25">
      <c r="A247" s="13"/>
      <c r="B247" s="9"/>
      <c r="C247" s="9"/>
      <c r="D247" s="9"/>
      <c r="E247" s="12">
        <f>IF(OR(B247="",C247=""),"",IFERROR(INDEX(Settings!$B$2:$B$11,MATCH(C247,Settings!$A$2:$A$11,0)),0))</f>
      </c>
      <c r="F247" s="10"/>
      <c r="G247" s="12">
        <f>IF(OR(B247="",C247="",D247=""),"",IF(D247="Cancelled",0,IF(F247="",E247,F247)))</f>
      </c>
      <c r="H247" s="9"/>
      <c r="I247" s="11">
        <f>IF(A247="","",MONTH(A247))</f>
      </c>
      <c r="J247" s="11">
        <f>IF(A247="","",YEAR(A247))</f>
      </c>
    </row>
    <row r="248" spans="1:10" x14ac:dyDescent="0.25">
      <c r="A248" s="13"/>
      <c r="B248" s="9"/>
      <c r="C248" s="9"/>
      <c r="D248" s="9"/>
      <c r="E248" s="12">
        <f>IF(OR(B248="",C248=""),"",IFERROR(INDEX(Settings!$B$2:$B$11,MATCH(C248,Settings!$A$2:$A$11,0)),0))</f>
      </c>
      <c r="F248" s="10"/>
      <c r="G248" s="12">
        <f>IF(OR(B248="",C248="",D248=""),"",IF(D248="Cancelled",0,IF(F248="",E248,F248)))</f>
      </c>
      <c r="H248" s="9"/>
      <c r="I248" s="11">
        <f>IF(A248="","",MONTH(A248))</f>
      </c>
      <c r="J248" s="11">
        <f>IF(A248="","",YEAR(A248))</f>
      </c>
    </row>
    <row r="249" spans="1:10" x14ac:dyDescent="0.25">
      <c r="A249" s="13"/>
      <c r="B249" s="9"/>
      <c r="C249" s="9"/>
      <c r="D249" s="9"/>
      <c r="E249" s="12">
        <f>IF(OR(B249="",C249=""),"",IFERROR(INDEX(Settings!$B$2:$B$11,MATCH(C249,Settings!$A$2:$A$11,0)),0))</f>
      </c>
      <c r="F249" s="10"/>
      <c r="G249" s="12">
        <f>IF(OR(B249="",C249="",D249=""),"",IF(D249="Cancelled",0,IF(F249="",E249,F249)))</f>
      </c>
      <c r="H249" s="9"/>
      <c r="I249" s="11">
        <f>IF(A249="","",MONTH(A249))</f>
      </c>
      <c r="J249" s="11">
        <f>IF(A249="","",YEAR(A249))</f>
      </c>
    </row>
    <row r="250" spans="1:10" x14ac:dyDescent="0.25">
      <c r="A250" s="13"/>
      <c r="B250" s="9"/>
      <c r="C250" s="9"/>
      <c r="D250" s="9"/>
      <c r="E250" s="12">
        <f>IF(OR(B250="",C250=""),"",IFERROR(INDEX(Settings!$B$2:$B$11,MATCH(C250,Settings!$A$2:$A$11,0)),0))</f>
      </c>
      <c r="F250" s="10"/>
      <c r="G250" s="12">
        <f>IF(OR(B250="",C250="",D250=""),"",IF(D250="Cancelled",0,IF(F250="",E250,F250)))</f>
      </c>
      <c r="H250" s="9"/>
      <c r="I250" s="11">
        <f>IF(A250="","",MONTH(A250))</f>
      </c>
      <c r="J250" s="11">
        <f>IF(A250="","",YEAR(A250))</f>
      </c>
    </row>
    <row r="251" spans="1:10" x14ac:dyDescent="0.25">
      <c r="A251" s="13"/>
      <c r="B251" s="9"/>
      <c r="C251" s="9"/>
      <c r="D251" s="9"/>
      <c r="E251" s="12">
        <f>IF(OR(B251="",C251=""),"",IFERROR(INDEX(Settings!$B$2:$B$11,MATCH(C251,Settings!$A$2:$A$11,0)),0))</f>
      </c>
      <c r="F251" s="10"/>
      <c r="G251" s="12">
        <f>IF(OR(B251="",C251="",D251=""),"",IF(D251="Cancelled",0,IF(F251="",E251,F251)))</f>
      </c>
      <c r="H251" s="9"/>
      <c r="I251" s="11">
        <f>IF(A251="","",MONTH(A251))</f>
      </c>
      <c r="J251" s="11">
        <f>IF(A251="","",YEAR(A251))</f>
      </c>
    </row>
    <row r="252" spans="1:10" x14ac:dyDescent="0.25">
      <c r="A252" s="13"/>
      <c r="B252" s="9"/>
      <c r="C252" s="9"/>
      <c r="D252" s="9"/>
      <c r="E252" s="12">
        <f>IF(OR(B252="",C252=""),"",IFERROR(INDEX(Settings!$B$2:$B$11,MATCH(C252,Settings!$A$2:$A$11,0)),0))</f>
      </c>
      <c r="F252" s="10"/>
      <c r="G252" s="12">
        <f>IF(OR(B252="",C252="",D252=""),"",IF(D252="Cancelled",0,IF(F252="",E252,F252)))</f>
      </c>
      <c r="H252" s="9"/>
      <c r="I252" s="11">
        <f>IF(A252="","",MONTH(A252))</f>
      </c>
      <c r="J252" s="11">
        <f>IF(A252="","",YEAR(A252))</f>
      </c>
    </row>
    <row r="253" spans="1:10" x14ac:dyDescent="0.25">
      <c r="A253" s="13"/>
      <c r="B253" s="9"/>
      <c r="C253" s="9"/>
      <c r="D253" s="9"/>
      <c r="E253" s="12">
        <f>IF(OR(B253="",C253=""),"",IFERROR(INDEX(Settings!$B$2:$B$11,MATCH(C253,Settings!$A$2:$A$11,0)),0))</f>
      </c>
      <c r="F253" s="10"/>
      <c r="G253" s="12">
        <f>IF(OR(B253="",C253="",D253=""),"",IF(D253="Cancelled",0,IF(F253="",E253,F253)))</f>
      </c>
      <c r="H253" s="9"/>
      <c r="I253" s="11">
        <f>IF(A253="","",MONTH(A253))</f>
      </c>
      <c r="J253" s="11">
        <f>IF(A253="","",YEAR(A253))</f>
      </c>
    </row>
    <row r="254" spans="1:10" x14ac:dyDescent="0.25">
      <c r="A254" s="13"/>
      <c r="B254" s="9"/>
      <c r="C254" s="9"/>
      <c r="D254" s="9"/>
      <c r="E254" s="12">
        <f>IF(OR(B254="",C254=""),"",IFERROR(INDEX(Settings!$B$2:$B$11,MATCH(C254,Settings!$A$2:$A$11,0)),0))</f>
      </c>
      <c r="F254" s="10"/>
      <c r="G254" s="12">
        <f>IF(OR(B254="",C254="",D254=""),"",IF(D254="Cancelled",0,IF(F254="",E254,F254)))</f>
      </c>
      <c r="H254" s="9"/>
      <c r="I254" s="11">
        <f>IF(A254="","",MONTH(A254))</f>
      </c>
      <c r="J254" s="11">
        <f>IF(A254="","",YEAR(A254))</f>
      </c>
    </row>
    <row r="255" spans="1:10" x14ac:dyDescent="0.25">
      <c r="A255" s="13"/>
      <c r="B255" s="9"/>
      <c r="C255" s="9"/>
      <c r="D255" s="9"/>
      <c r="E255" s="12">
        <f>IF(OR(B255="",C255=""),"",IFERROR(INDEX(Settings!$B$2:$B$11,MATCH(C255,Settings!$A$2:$A$11,0)),0))</f>
      </c>
      <c r="F255" s="10"/>
      <c r="G255" s="12">
        <f>IF(OR(B255="",C255="",D255=""),"",IF(D255="Cancelled",0,IF(F255="",E255,F255)))</f>
      </c>
      <c r="H255" s="9"/>
      <c r="I255" s="11">
        <f>IF(A255="","",MONTH(A255))</f>
      </c>
      <c r="J255" s="11">
        <f>IF(A255="","",YEAR(A255))</f>
      </c>
    </row>
    <row r="256" spans="1:10" x14ac:dyDescent="0.25">
      <c r="A256" s="13"/>
      <c r="B256" s="9"/>
      <c r="C256" s="9"/>
      <c r="D256" s="9"/>
      <c r="E256" s="12">
        <f>IF(OR(B256="",C256=""),"",IFERROR(INDEX(Settings!$B$2:$B$11,MATCH(C256,Settings!$A$2:$A$11,0)),0))</f>
      </c>
      <c r="F256" s="10"/>
      <c r="G256" s="12">
        <f>IF(OR(B256="",C256="",D256=""),"",IF(D256="Cancelled",0,IF(F256="",E256,F256)))</f>
      </c>
      <c r="H256" s="9"/>
      <c r="I256" s="11">
        <f>IF(A256="","",MONTH(A256))</f>
      </c>
      <c r="J256" s="11">
        <f>IF(A256="","",YEAR(A256))</f>
      </c>
    </row>
    <row r="257" spans="1:10" x14ac:dyDescent="0.25">
      <c r="A257" s="13"/>
      <c r="B257" s="9"/>
      <c r="C257" s="9"/>
      <c r="D257" s="9"/>
      <c r="E257" s="12">
        <f>IF(OR(B257="",C257=""),"",IFERROR(INDEX(Settings!$B$2:$B$11,MATCH(C257,Settings!$A$2:$A$11,0)),0))</f>
      </c>
      <c r="F257" s="10"/>
      <c r="G257" s="12">
        <f>IF(OR(B257="",C257="",D257=""),"",IF(D257="Cancelled",0,IF(F257="",E257,F257)))</f>
      </c>
      <c r="H257" s="9"/>
      <c r="I257" s="11">
        <f>IF(A257="","",MONTH(A257))</f>
      </c>
      <c r="J257" s="11">
        <f>IF(A257="","",YEAR(A257))</f>
      </c>
    </row>
    <row r="258" spans="1:10" x14ac:dyDescent="0.25">
      <c r="A258" s="13"/>
      <c r="B258" s="9"/>
      <c r="C258" s="9"/>
      <c r="D258" s="9"/>
      <c r="E258" s="12">
        <f>IF(OR(B258="",C258=""),"",IFERROR(INDEX(Settings!$B$2:$B$11,MATCH(C258,Settings!$A$2:$A$11,0)),0))</f>
      </c>
      <c r="F258" s="10"/>
      <c r="G258" s="12">
        <f>IF(OR(B258="",C258="",D258=""),"",IF(D258="Cancelled",0,IF(F258="",E258,F258)))</f>
      </c>
      <c r="H258" s="9"/>
      <c r="I258" s="11">
        <f>IF(A258="","",MONTH(A258))</f>
      </c>
      <c r="J258" s="11">
        <f>IF(A258="","",YEAR(A258))</f>
      </c>
    </row>
    <row r="259" spans="1:10" x14ac:dyDescent="0.25">
      <c r="A259" s="13"/>
      <c r="B259" s="9"/>
      <c r="C259" s="9"/>
      <c r="D259" s="9"/>
      <c r="E259" s="12">
        <f>IF(OR(B259="",C259=""),"",IFERROR(INDEX(Settings!$B$2:$B$11,MATCH(C259,Settings!$A$2:$A$11,0)),0))</f>
      </c>
      <c r="F259" s="10"/>
      <c r="G259" s="12">
        <f>IF(OR(B259="",C259="",D259=""),"",IF(D259="Cancelled",0,IF(F259="",E259,F259)))</f>
      </c>
      <c r="H259" s="9"/>
      <c r="I259" s="11">
        <f>IF(A259="","",MONTH(A259))</f>
      </c>
      <c r="J259" s="11">
        <f>IF(A259="","",YEAR(A259))</f>
      </c>
    </row>
    <row r="260" spans="1:10" x14ac:dyDescent="0.25">
      <c r="A260" s="13"/>
      <c r="B260" s="9"/>
      <c r="C260" s="9"/>
      <c r="D260" s="9"/>
      <c r="E260" s="12">
        <f>IF(OR(B260="",C260=""),"",IFERROR(INDEX(Settings!$B$2:$B$11,MATCH(C260,Settings!$A$2:$A$11,0)),0))</f>
      </c>
      <c r="F260" s="10"/>
      <c r="G260" s="12">
        <f>IF(OR(B260="",C260="",D260=""),"",IF(D260="Cancelled",0,IF(F260="",E260,F260)))</f>
      </c>
      <c r="H260" s="9"/>
      <c r="I260" s="11">
        <f>IF(A260="","",MONTH(A260))</f>
      </c>
      <c r="J260" s="11">
        <f>IF(A260="","",YEAR(A260))</f>
      </c>
    </row>
    <row r="261" spans="1:10" x14ac:dyDescent="0.25">
      <c r="A261" s="13"/>
      <c r="B261" s="9"/>
      <c r="C261" s="9"/>
      <c r="D261" s="9"/>
      <c r="E261" s="12">
        <f>IF(OR(B261="",C261=""),"",IFERROR(INDEX(Settings!$B$2:$B$11,MATCH(C261,Settings!$A$2:$A$11,0)),0))</f>
      </c>
      <c r="F261" s="10"/>
      <c r="G261" s="12">
        <f>IF(OR(B261="",C261="",D261=""),"",IF(D261="Cancelled",0,IF(F261="",E261,F261)))</f>
      </c>
      <c r="H261" s="9"/>
      <c r="I261" s="11">
        <f>IF(A261="","",MONTH(A261))</f>
      </c>
      <c r="J261" s="11">
        <f>IF(A261="","",YEAR(A261))</f>
      </c>
    </row>
    <row r="262" spans="1:10" x14ac:dyDescent="0.25">
      <c r="A262" s="13"/>
      <c r="B262" s="9"/>
      <c r="C262" s="9"/>
      <c r="D262" s="9"/>
      <c r="E262" s="12">
        <f>IF(OR(B262="",C262=""),"",IFERROR(INDEX(Settings!$B$2:$B$11,MATCH(C262,Settings!$A$2:$A$11,0)),0))</f>
      </c>
      <c r="F262" s="10"/>
      <c r="G262" s="12">
        <f>IF(OR(B262="",C262="",D262=""),"",IF(D262="Cancelled",0,IF(F262="",E262,F262)))</f>
      </c>
      <c r="H262" s="9"/>
      <c r="I262" s="11">
        <f>IF(A262="","",MONTH(A262))</f>
      </c>
      <c r="J262" s="11">
        <f>IF(A262="","",YEAR(A262))</f>
      </c>
    </row>
    <row r="263" spans="1:10" x14ac:dyDescent="0.25">
      <c r="A263" s="13"/>
      <c r="B263" s="9"/>
      <c r="C263" s="9"/>
      <c r="D263" s="9"/>
      <c r="E263" s="12">
        <f>IF(OR(B263="",C263=""),"",IFERROR(INDEX(Settings!$B$2:$B$11,MATCH(C263,Settings!$A$2:$A$11,0)),0))</f>
      </c>
      <c r="F263" s="10"/>
      <c r="G263" s="12">
        <f>IF(OR(B263="",C263="",D263=""),"",IF(D263="Cancelled",0,IF(F263="",E263,F263)))</f>
      </c>
      <c r="H263" s="9"/>
      <c r="I263" s="11">
        <f>IF(A263="","",MONTH(A263))</f>
      </c>
      <c r="J263" s="11">
        <f>IF(A263="","",YEAR(A263))</f>
      </c>
    </row>
    <row r="264" spans="1:10" x14ac:dyDescent="0.25">
      <c r="A264" s="13"/>
      <c r="B264" s="9"/>
      <c r="C264" s="9"/>
      <c r="D264" s="9"/>
      <c r="E264" s="12">
        <f>IF(OR(B264="",C264=""),"",IFERROR(INDEX(Settings!$B$2:$B$11,MATCH(C264,Settings!$A$2:$A$11,0)),0))</f>
      </c>
      <c r="F264" s="10"/>
      <c r="G264" s="12">
        <f>IF(OR(B264="",C264="",D264=""),"",IF(D264="Cancelled",0,IF(F264="",E264,F264)))</f>
      </c>
      <c r="H264" s="9"/>
      <c r="I264" s="11">
        <f>IF(A264="","",MONTH(A264))</f>
      </c>
      <c r="J264" s="11">
        <f>IF(A264="","",YEAR(A264))</f>
      </c>
    </row>
    <row r="265" spans="1:10" x14ac:dyDescent="0.25">
      <c r="A265" s="13"/>
      <c r="B265" s="9"/>
      <c r="C265" s="9"/>
      <c r="D265" s="9"/>
      <c r="E265" s="12">
        <f>IF(OR(B265="",C265=""),"",IFERROR(INDEX(Settings!$B$2:$B$11,MATCH(C265,Settings!$A$2:$A$11,0)),0))</f>
      </c>
      <c r="F265" s="10"/>
      <c r="G265" s="12">
        <f>IF(OR(B265="",C265="",D265=""),"",IF(D265="Cancelled",0,IF(F265="",E265,F265)))</f>
      </c>
      <c r="H265" s="9"/>
      <c r="I265" s="11">
        <f>IF(A265="","",MONTH(A265))</f>
      </c>
      <c r="J265" s="11">
        <f>IF(A265="","",YEAR(A265))</f>
      </c>
    </row>
    <row r="266" spans="1:10" x14ac:dyDescent="0.25">
      <c r="A266" s="13"/>
      <c r="B266" s="9"/>
      <c r="C266" s="9"/>
      <c r="D266" s="9"/>
      <c r="E266" s="12">
        <f>IF(OR(B266="",C266=""),"",IFERROR(INDEX(Settings!$B$2:$B$11,MATCH(C266,Settings!$A$2:$A$11,0)),0))</f>
      </c>
      <c r="F266" s="10"/>
      <c r="G266" s="12">
        <f>IF(OR(B266="",C266="",D266=""),"",IF(D266="Cancelled",0,IF(F266="",E266,F266)))</f>
      </c>
      <c r="H266" s="9"/>
      <c r="I266" s="11">
        <f>IF(A266="","",MONTH(A266))</f>
      </c>
      <c r="J266" s="11">
        <f>IF(A266="","",YEAR(A266))</f>
      </c>
    </row>
    <row r="267" spans="1:10" x14ac:dyDescent="0.25">
      <c r="A267" s="13"/>
      <c r="B267" s="9"/>
      <c r="C267" s="9"/>
      <c r="D267" s="9"/>
      <c r="E267" s="12">
        <f>IF(OR(B267="",C267=""),"",IFERROR(INDEX(Settings!$B$2:$B$11,MATCH(C267,Settings!$A$2:$A$11,0)),0))</f>
      </c>
      <c r="F267" s="10"/>
      <c r="G267" s="12">
        <f>IF(OR(B267="",C267="",D267=""),"",IF(D267="Cancelled",0,IF(F267="",E267,F267)))</f>
      </c>
      <c r="H267" s="9"/>
      <c r="I267" s="11">
        <f>IF(A267="","",MONTH(A267))</f>
      </c>
      <c r="J267" s="11">
        <f>IF(A267="","",YEAR(A267))</f>
      </c>
    </row>
    <row r="268" spans="1:10" x14ac:dyDescent="0.25">
      <c r="A268" s="13"/>
      <c r="B268" s="9"/>
      <c r="C268" s="9"/>
      <c r="D268" s="9"/>
      <c r="E268" s="12">
        <f>IF(OR(B268="",C268=""),"",IFERROR(INDEX(Settings!$B$2:$B$11,MATCH(C268,Settings!$A$2:$A$11,0)),0))</f>
      </c>
      <c r="F268" s="10"/>
      <c r="G268" s="12">
        <f>IF(OR(B268="",C268="",D268=""),"",IF(D268="Cancelled",0,IF(F268="",E268,F268)))</f>
      </c>
      <c r="H268" s="9"/>
      <c r="I268" s="11">
        <f>IF(A268="","",MONTH(A268))</f>
      </c>
      <c r="J268" s="11">
        <f>IF(A268="","",YEAR(A268))</f>
      </c>
    </row>
    <row r="269" spans="1:10" x14ac:dyDescent="0.25">
      <c r="A269" s="13"/>
      <c r="B269" s="9"/>
      <c r="C269" s="9"/>
      <c r="D269" s="9"/>
      <c r="E269" s="12">
        <f>IF(OR(B269="",C269=""),"",IFERROR(INDEX(Settings!$B$2:$B$11,MATCH(C269,Settings!$A$2:$A$11,0)),0))</f>
      </c>
      <c r="F269" s="10"/>
      <c r="G269" s="12">
        <f>IF(OR(B269="",C269="",D269=""),"",IF(D269="Cancelled",0,IF(F269="",E269,F269)))</f>
      </c>
      <c r="H269" s="9"/>
      <c r="I269" s="11">
        <f>IF(A269="","",MONTH(A269))</f>
      </c>
      <c r="J269" s="11">
        <f>IF(A269="","",YEAR(A269))</f>
      </c>
    </row>
    <row r="270" spans="1:10" x14ac:dyDescent="0.25">
      <c r="A270" s="13"/>
      <c r="B270" s="9"/>
      <c r="C270" s="9"/>
      <c r="D270" s="9"/>
      <c r="E270" s="12">
        <f>IF(OR(B270="",C270=""),"",IFERROR(INDEX(Settings!$B$2:$B$11,MATCH(C270,Settings!$A$2:$A$11,0)),0))</f>
      </c>
      <c r="F270" s="10"/>
      <c r="G270" s="12">
        <f>IF(OR(B270="",C270="",D270=""),"",IF(D270="Cancelled",0,IF(F270="",E270,F270)))</f>
      </c>
      <c r="H270" s="9"/>
      <c r="I270" s="11">
        <f>IF(A270="","",MONTH(A270))</f>
      </c>
      <c r="J270" s="11">
        <f>IF(A270="","",YEAR(A270))</f>
      </c>
    </row>
    <row r="271" spans="1:10" x14ac:dyDescent="0.25">
      <c r="A271" s="13"/>
      <c r="B271" s="9"/>
      <c r="C271" s="9"/>
      <c r="D271" s="9"/>
      <c r="E271" s="12">
        <f>IF(OR(B271="",C271=""),"",IFERROR(INDEX(Settings!$B$2:$B$11,MATCH(C271,Settings!$A$2:$A$11,0)),0))</f>
      </c>
      <c r="F271" s="10"/>
      <c r="G271" s="12">
        <f>IF(OR(B271="",C271="",D271=""),"",IF(D271="Cancelled",0,IF(F271="",E271,F271)))</f>
      </c>
      <c r="H271" s="9"/>
      <c r="I271" s="11">
        <f>IF(A271="","",MONTH(A271))</f>
      </c>
      <c r="J271" s="11">
        <f>IF(A271="","",YEAR(A271))</f>
      </c>
    </row>
    <row r="272" spans="1:10" x14ac:dyDescent="0.25">
      <c r="A272" s="13"/>
      <c r="B272" s="9"/>
      <c r="C272" s="9"/>
      <c r="D272" s="9"/>
      <c r="E272" s="12">
        <f>IF(OR(B272="",C272=""),"",IFERROR(INDEX(Settings!$B$2:$B$11,MATCH(C272,Settings!$A$2:$A$11,0)),0))</f>
      </c>
      <c r="F272" s="10"/>
      <c r="G272" s="12">
        <f>IF(OR(B272="",C272="",D272=""),"",IF(D272="Cancelled",0,IF(F272="",E272,F272)))</f>
      </c>
      <c r="H272" s="9"/>
      <c r="I272" s="11">
        <f>IF(A272="","",MONTH(A272))</f>
      </c>
      <c r="J272" s="11">
        <f>IF(A272="","",YEAR(A272))</f>
      </c>
    </row>
    <row r="273" spans="1:10" x14ac:dyDescent="0.25">
      <c r="A273" s="13"/>
      <c r="B273" s="9"/>
      <c r="C273" s="9"/>
      <c r="D273" s="9"/>
      <c r="E273" s="12">
        <f>IF(OR(B273="",C273=""),"",IFERROR(INDEX(Settings!$B$2:$B$11,MATCH(C273,Settings!$A$2:$A$11,0)),0))</f>
      </c>
      <c r="F273" s="10"/>
      <c r="G273" s="12">
        <f>IF(OR(B273="",C273="",D273=""),"",IF(D273="Cancelled",0,IF(F273="",E273,F273)))</f>
      </c>
      <c r="H273" s="9"/>
      <c r="I273" s="11">
        <f>IF(A273="","",MONTH(A273))</f>
      </c>
      <c r="J273" s="11">
        <f>IF(A273="","",YEAR(A273))</f>
      </c>
    </row>
    <row r="274" spans="1:10" x14ac:dyDescent="0.25">
      <c r="A274" s="13"/>
      <c r="B274" s="9"/>
      <c r="C274" s="9"/>
      <c r="D274" s="9"/>
      <c r="E274" s="12">
        <f>IF(OR(B274="",C274=""),"",IFERROR(INDEX(Settings!$B$2:$B$11,MATCH(C274,Settings!$A$2:$A$11,0)),0))</f>
      </c>
      <c r="F274" s="10"/>
      <c r="G274" s="12">
        <f>IF(OR(B274="",C274="",D274=""),"",IF(D274="Cancelled",0,IF(F274="",E274,F274)))</f>
      </c>
      <c r="H274" s="9"/>
      <c r="I274" s="11">
        <f>IF(A274="","",MONTH(A274))</f>
      </c>
      <c r="J274" s="11">
        <f>IF(A274="","",YEAR(A274))</f>
      </c>
    </row>
    <row r="275" spans="1:10" x14ac:dyDescent="0.25">
      <c r="A275" s="13"/>
      <c r="B275" s="9"/>
      <c r="C275" s="9"/>
      <c r="D275" s="9"/>
      <c r="E275" s="12">
        <f>IF(OR(B275="",C275=""),"",IFERROR(INDEX(Settings!$B$2:$B$11,MATCH(C275,Settings!$A$2:$A$11,0)),0))</f>
      </c>
      <c r="F275" s="10"/>
      <c r="G275" s="12">
        <f>IF(OR(B275="",C275="",D275=""),"",IF(D275="Cancelled",0,IF(F275="",E275,F275)))</f>
      </c>
      <c r="H275" s="9"/>
      <c r="I275" s="11">
        <f>IF(A275="","",MONTH(A275))</f>
      </c>
      <c r="J275" s="11">
        <f>IF(A275="","",YEAR(A275))</f>
      </c>
    </row>
    <row r="276" spans="1:10" x14ac:dyDescent="0.25">
      <c r="A276" s="13"/>
      <c r="B276" s="9"/>
      <c r="C276" s="9"/>
      <c r="D276" s="9"/>
      <c r="E276" s="12">
        <f>IF(OR(B276="",C276=""),"",IFERROR(INDEX(Settings!$B$2:$B$11,MATCH(C276,Settings!$A$2:$A$11,0)),0))</f>
      </c>
      <c r="F276" s="10"/>
      <c r="G276" s="12">
        <f>IF(OR(B276="",C276="",D276=""),"",IF(D276="Cancelled",0,IF(F276="",E276,F276)))</f>
      </c>
      <c r="H276" s="9"/>
      <c r="I276" s="11">
        <f>IF(A276="","",MONTH(A276))</f>
      </c>
      <c r="J276" s="11">
        <f>IF(A276="","",YEAR(A276))</f>
      </c>
    </row>
    <row r="277" spans="1:10" x14ac:dyDescent="0.25">
      <c r="A277" s="13"/>
      <c r="B277" s="9"/>
      <c r="C277" s="9"/>
      <c r="D277" s="9"/>
      <c r="E277" s="12">
        <f>IF(OR(B277="",C277=""),"",IFERROR(INDEX(Settings!$B$2:$B$11,MATCH(C277,Settings!$A$2:$A$11,0)),0))</f>
      </c>
      <c r="F277" s="10"/>
      <c r="G277" s="12">
        <f>IF(OR(B277="",C277="",D277=""),"",IF(D277="Cancelled",0,IF(F277="",E277,F277)))</f>
      </c>
      <c r="H277" s="9"/>
      <c r="I277" s="11">
        <f>IF(A277="","",MONTH(A277))</f>
      </c>
      <c r="J277" s="11">
        <f>IF(A277="","",YEAR(A277))</f>
      </c>
    </row>
    <row r="278" spans="1:10" x14ac:dyDescent="0.25">
      <c r="A278" s="13"/>
      <c r="B278" s="9"/>
      <c r="C278" s="9"/>
      <c r="D278" s="9"/>
      <c r="E278" s="12">
        <f>IF(OR(B278="",C278=""),"",IFERROR(INDEX(Settings!$B$2:$B$11,MATCH(C278,Settings!$A$2:$A$11,0)),0))</f>
      </c>
      <c r="F278" s="10"/>
      <c r="G278" s="12">
        <f>IF(OR(B278="",C278="",D278=""),"",IF(D278="Cancelled",0,IF(F278="",E278,F278)))</f>
      </c>
      <c r="H278" s="9"/>
      <c r="I278" s="11">
        <f>IF(A278="","",MONTH(A278))</f>
      </c>
      <c r="J278" s="11">
        <f>IF(A278="","",YEAR(A278))</f>
      </c>
    </row>
    <row r="279" spans="1:10" x14ac:dyDescent="0.25">
      <c r="A279" s="13"/>
      <c r="B279" s="9"/>
      <c r="C279" s="9"/>
      <c r="D279" s="9"/>
      <c r="E279" s="12">
        <f>IF(OR(B279="",C279=""),"",IFERROR(INDEX(Settings!$B$2:$B$11,MATCH(C279,Settings!$A$2:$A$11,0)),0))</f>
      </c>
      <c r="F279" s="10"/>
      <c r="G279" s="12">
        <f>IF(OR(B279="",C279="",D279=""),"",IF(D279="Cancelled",0,IF(F279="",E279,F279)))</f>
      </c>
      <c r="H279" s="9"/>
      <c r="I279" s="11">
        <f>IF(A279="","",MONTH(A279))</f>
      </c>
      <c r="J279" s="11">
        <f>IF(A279="","",YEAR(A279))</f>
      </c>
    </row>
    <row r="280" spans="1:10" x14ac:dyDescent="0.25">
      <c r="A280" s="13"/>
      <c r="B280" s="9"/>
      <c r="C280" s="9"/>
      <c r="D280" s="9"/>
      <c r="E280" s="12">
        <f>IF(OR(B280="",C280=""),"",IFERROR(INDEX(Settings!$B$2:$B$11,MATCH(C280,Settings!$A$2:$A$11,0)),0))</f>
      </c>
      <c r="F280" s="10"/>
      <c r="G280" s="12">
        <f>IF(OR(B280="",C280="",D280=""),"",IF(D280="Cancelled",0,IF(F280="",E280,F280)))</f>
      </c>
      <c r="H280" s="9"/>
      <c r="I280" s="11">
        <f>IF(A280="","",MONTH(A280))</f>
      </c>
      <c r="J280" s="11">
        <f>IF(A280="","",YEAR(A280))</f>
      </c>
    </row>
    <row r="281" spans="1:10" x14ac:dyDescent="0.25">
      <c r="A281" s="13"/>
      <c r="B281" s="9"/>
      <c r="C281" s="9"/>
      <c r="D281" s="9"/>
      <c r="E281" s="12">
        <f>IF(OR(B281="",C281=""),"",IFERROR(INDEX(Settings!$B$2:$B$11,MATCH(C281,Settings!$A$2:$A$11,0)),0))</f>
      </c>
      <c r="F281" s="10"/>
      <c r="G281" s="12">
        <f>IF(OR(B281="",C281="",D281=""),"",IF(D281="Cancelled",0,IF(F281="",E281,F281)))</f>
      </c>
      <c r="H281" s="9"/>
      <c r="I281" s="11">
        <f>IF(A281="","",MONTH(A281))</f>
      </c>
      <c r="J281" s="11">
        <f>IF(A281="","",YEAR(A281))</f>
      </c>
    </row>
    <row r="282" spans="1:10" x14ac:dyDescent="0.25">
      <c r="A282" s="13"/>
      <c r="B282" s="9"/>
      <c r="C282" s="9"/>
      <c r="D282" s="9"/>
      <c r="E282" s="12">
        <f>IF(OR(B282="",C282=""),"",IFERROR(INDEX(Settings!$B$2:$B$11,MATCH(C282,Settings!$A$2:$A$11,0)),0))</f>
      </c>
      <c r="F282" s="10"/>
      <c r="G282" s="12">
        <f>IF(OR(B282="",C282="",D282=""),"",IF(D282="Cancelled",0,IF(F282="",E282,F282)))</f>
      </c>
      <c r="H282" s="9"/>
      <c r="I282" s="11">
        <f>IF(A282="","",MONTH(A282))</f>
      </c>
      <c r="J282" s="11">
        <f>IF(A282="","",YEAR(A282))</f>
      </c>
    </row>
    <row r="283" spans="1:10" x14ac:dyDescent="0.25">
      <c r="A283" s="13"/>
      <c r="B283" s="9"/>
      <c r="C283" s="9"/>
      <c r="D283" s="9"/>
      <c r="E283" s="12">
        <f>IF(OR(B283="",C283=""),"",IFERROR(INDEX(Settings!$B$2:$B$11,MATCH(C283,Settings!$A$2:$A$11,0)),0))</f>
      </c>
      <c r="F283" s="10"/>
      <c r="G283" s="12">
        <f>IF(OR(B283="",C283="",D283=""),"",IF(D283="Cancelled",0,IF(F283="",E283,F283)))</f>
      </c>
      <c r="H283" s="9"/>
      <c r="I283" s="11">
        <f>IF(A283="","",MONTH(A283))</f>
      </c>
      <c r="J283" s="11">
        <f>IF(A283="","",YEAR(A283))</f>
      </c>
    </row>
    <row r="284" spans="1:10" x14ac:dyDescent="0.25">
      <c r="A284" s="13"/>
      <c r="B284" s="9"/>
      <c r="C284" s="9"/>
      <c r="D284" s="9"/>
      <c r="E284" s="12">
        <f>IF(OR(B284="",C284=""),"",IFERROR(INDEX(Settings!$B$2:$B$11,MATCH(C284,Settings!$A$2:$A$11,0)),0))</f>
      </c>
      <c r="F284" s="10"/>
      <c r="G284" s="12">
        <f>IF(OR(B284="",C284="",D284=""),"",IF(D284="Cancelled",0,IF(F284="",E284,F284)))</f>
      </c>
      <c r="H284" s="9"/>
      <c r="I284" s="11">
        <f>IF(A284="","",MONTH(A284))</f>
      </c>
      <c r="J284" s="11">
        <f>IF(A284="","",YEAR(A284))</f>
      </c>
    </row>
    <row r="285" spans="1:10" x14ac:dyDescent="0.25">
      <c r="A285" s="13"/>
      <c r="B285" s="9"/>
      <c r="C285" s="9"/>
      <c r="D285" s="9"/>
      <c r="E285" s="12">
        <f>IF(OR(B285="",C285=""),"",IFERROR(INDEX(Settings!$B$2:$B$11,MATCH(C285,Settings!$A$2:$A$11,0)),0))</f>
      </c>
      <c r="F285" s="10"/>
      <c r="G285" s="12">
        <f>IF(OR(B285="",C285="",D285=""),"",IF(D285="Cancelled",0,IF(F285="",E285,F285)))</f>
      </c>
      <c r="H285" s="9"/>
      <c r="I285" s="11">
        <f>IF(A285="","",MONTH(A285))</f>
      </c>
      <c r="J285" s="11">
        <f>IF(A285="","",YEAR(A285))</f>
      </c>
    </row>
    <row r="286" spans="1:10" x14ac:dyDescent="0.25">
      <c r="A286" s="13"/>
      <c r="B286" s="9"/>
      <c r="C286" s="9"/>
      <c r="D286" s="9"/>
      <c r="E286" s="12">
        <f>IF(OR(B286="",C286=""),"",IFERROR(INDEX(Settings!$B$2:$B$11,MATCH(C286,Settings!$A$2:$A$11,0)),0))</f>
      </c>
      <c r="F286" s="10"/>
      <c r="G286" s="12">
        <f>IF(OR(B286="",C286="",D286=""),"",IF(D286="Cancelled",0,IF(F286="",E286,F286)))</f>
      </c>
      <c r="H286" s="9"/>
      <c r="I286" s="11">
        <f>IF(A286="","",MONTH(A286))</f>
      </c>
      <c r="J286" s="11">
        <f>IF(A286="","",YEAR(A286))</f>
      </c>
    </row>
    <row r="287" spans="1:10" x14ac:dyDescent="0.25">
      <c r="A287" s="13"/>
      <c r="B287" s="9"/>
      <c r="C287" s="9"/>
      <c r="D287" s="9"/>
      <c r="E287" s="12">
        <f>IF(OR(B287="",C287=""),"",IFERROR(INDEX(Settings!$B$2:$B$11,MATCH(C287,Settings!$A$2:$A$11,0)),0))</f>
      </c>
      <c r="F287" s="10"/>
      <c r="G287" s="12">
        <f>IF(OR(B287="",C287="",D287=""),"",IF(D287="Cancelled",0,IF(F287="",E287,F287)))</f>
      </c>
      <c r="H287" s="9"/>
      <c r="I287" s="11">
        <f>IF(A287="","",MONTH(A287))</f>
      </c>
      <c r="J287" s="11">
        <f>IF(A287="","",YEAR(A287))</f>
      </c>
    </row>
    <row r="288" spans="1:10" x14ac:dyDescent="0.25">
      <c r="A288" s="13"/>
      <c r="B288" s="9"/>
      <c r="C288" s="9"/>
      <c r="D288" s="9"/>
      <c r="E288" s="12">
        <f>IF(OR(B288="",C288=""),"",IFERROR(INDEX(Settings!$B$2:$B$11,MATCH(C288,Settings!$A$2:$A$11,0)),0))</f>
      </c>
      <c r="F288" s="10"/>
      <c r="G288" s="12">
        <f>IF(OR(B288="",C288="",D288=""),"",IF(D288="Cancelled",0,IF(F288="",E288,F288)))</f>
      </c>
      <c r="H288" s="9"/>
      <c r="I288" s="11">
        <f>IF(A288="","",MONTH(A288))</f>
      </c>
      <c r="J288" s="11">
        <f>IF(A288="","",YEAR(A288))</f>
      </c>
    </row>
    <row r="289" spans="1:10" x14ac:dyDescent="0.25">
      <c r="A289" s="13"/>
      <c r="B289" s="9"/>
      <c r="C289" s="9"/>
      <c r="D289" s="9"/>
      <c r="E289" s="12">
        <f>IF(OR(B289="",C289=""),"",IFERROR(INDEX(Settings!$B$2:$B$11,MATCH(C289,Settings!$A$2:$A$11,0)),0))</f>
      </c>
      <c r="F289" s="10"/>
      <c r="G289" s="12">
        <f>IF(OR(B289="",C289="",D289=""),"",IF(D289="Cancelled",0,IF(F289="",E289,F289)))</f>
      </c>
      <c r="H289" s="9"/>
      <c r="I289" s="11">
        <f>IF(A289="","",MONTH(A289))</f>
      </c>
      <c r="J289" s="11">
        <f>IF(A289="","",YEAR(A289))</f>
      </c>
    </row>
    <row r="290" spans="1:10" x14ac:dyDescent="0.25">
      <c r="A290" s="13"/>
      <c r="B290" s="9"/>
      <c r="C290" s="9"/>
      <c r="D290" s="9"/>
      <c r="E290" s="12">
        <f>IF(OR(B290="",C290=""),"",IFERROR(INDEX(Settings!$B$2:$B$11,MATCH(C290,Settings!$A$2:$A$11,0)),0))</f>
      </c>
      <c r="F290" s="10"/>
      <c r="G290" s="12">
        <f>IF(OR(B290="",C290="",D290=""),"",IF(D290="Cancelled",0,IF(F290="",E290,F290)))</f>
      </c>
      <c r="H290" s="9"/>
      <c r="I290" s="11">
        <f>IF(A290="","",MONTH(A290))</f>
      </c>
      <c r="J290" s="11">
        <f>IF(A290="","",YEAR(A290))</f>
      </c>
    </row>
    <row r="291" spans="1:10" x14ac:dyDescent="0.25">
      <c r="A291" s="13"/>
      <c r="B291" s="9"/>
      <c r="C291" s="9"/>
      <c r="D291" s="9"/>
      <c r="E291" s="12">
        <f>IF(OR(B291="",C291=""),"",IFERROR(INDEX(Settings!$B$2:$B$11,MATCH(C291,Settings!$A$2:$A$11,0)),0))</f>
      </c>
      <c r="F291" s="10"/>
      <c r="G291" s="12">
        <f>IF(OR(B291="",C291="",D291=""),"",IF(D291="Cancelled",0,IF(F291="",E291,F291)))</f>
      </c>
      <c r="H291" s="9"/>
      <c r="I291" s="11">
        <f>IF(A291="","",MONTH(A291))</f>
      </c>
      <c r="J291" s="11">
        <f>IF(A291="","",YEAR(A291))</f>
      </c>
    </row>
    <row r="292" spans="1:10" x14ac:dyDescent="0.25">
      <c r="A292" s="13"/>
      <c r="B292" s="9"/>
      <c r="C292" s="9"/>
      <c r="D292" s="9"/>
      <c r="E292" s="12">
        <f>IF(OR(B292="",C292=""),"",IFERROR(INDEX(Settings!$B$2:$B$11,MATCH(C292,Settings!$A$2:$A$11,0)),0))</f>
      </c>
      <c r="F292" s="10"/>
      <c r="G292" s="12">
        <f>IF(OR(B292="",C292="",D292=""),"",IF(D292="Cancelled",0,IF(F292="",E292,F292)))</f>
      </c>
      <c r="H292" s="9"/>
      <c r="I292" s="11">
        <f>IF(A292="","",MONTH(A292))</f>
      </c>
      <c r="J292" s="11">
        <f>IF(A292="","",YEAR(A292))</f>
      </c>
    </row>
    <row r="293" spans="1:10" x14ac:dyDescent="0.25">
      <c r="A293" s="13"/>
      <c r="B293" s="9"/>
      <c r="C293" s="9"/>
      <c r="D293" s="9"/>
      <c r="E293" s="12">
        <f>IF(OR(B293="",C293=""),"",IFERROR(INDEX(Settings!$B$2:$B$11,MATCH(C293,Settings!$A$2:$A$11,0)),0))</f>
      </c>
      <c r="F293" s="10"/>
      <c r="G293" s="12">
        <f>IF(OR(B293="",C293="",D293=""),"",IF(D293="Cancelled",0,IF(F293="",E293,F293)))</f>
      </c>
      <c r="H293" s="9"/>
      <c r="I293" s="11">
        <f>IF(A293="","",MONTH(A293))</f>
      </c>
      <c r="J293" s="11">
        <f>IF(A293="","",YEAR(A293))</f>
      </c>
    </row>
    <row r="294" spans="1:10" x14ac:dyDescent="0.25">
      <c r="A294" s="13"/>
      <c r="B294" s="9"/>
      <c r="C294" s="9"/>
      <c r="D294" s="9"/>
      <c r="E294" s="12">
        <f>IF(OR(B294="",C294=""),"",IFERROR(INDEX(Settings!$B$2:$B$11,MATCH(C294,Settings!$A$2:$A$11,0)),0))</f>
      </c>
      <c r="F294" s="10"/>
      <c r="G294" s="12">
        <f>IF(OR(B294="",C294="",D294=""),"",IF(D294="Cancelled",0,IF(F294="",E294,F294)))</f>
      </c>
      <c r="H294" s="9"/>
      <c r="I294" s="11">
        <f>IF(A294="","",MONTH(A294))</f>
      </c>
      <c r="J294" s="11">
        <f>IF(A294="","",YEAR(A294))</f>
      </c>
    </row>
    <row r="295" spans="1:10" x14ac:dyDescent="0.25">
      <c r="A295" s="13"/>
      <c r="B295" s="9"/>
      <c r="C295" s="9"/>
      <c r="D295" s="9"/>
      <c r="E295" s="12">
        <f>IF(OR(B295="",C295=""),"",IFERROR(INDEX(Settings!$B$2:$B$11,MATCH(C295,Settings!$A$2:$A$11,0)),0))</f>
      </c>
      <c r="F295" s="10"/>
      <c r="G295" s="12">
        <f>IF(OR(B295="",C295="",D295=""),"",IF(D295="Cancelled",0,IF(F295="",E295,F295)))</f>
      </c>
      <c r="H295" s="9"/>
      <c r="I295" s="11">
        <f>IF(A295="","",MONTH(A295))</f>
      </c>
      <c r="J295" s="11">
        <f>IF(A295="","",YEAR(A295))</f>
      </c>
    </row>
    <row r="296" spans="1:10" x14ac:dyDescent="0.25">
      <c r="A296" s="13"/>
      <c r="B296" s="9"/>
      <c r="C296" s="9"/>
      <c r="D296" s="9"/>
      <c r="E296" s="12">
        <f>IF(OR(B296="",C296=""),"",IFERROR(INDEX(Settings!$B$2:$B$11,MATCH(C296,Settings!$A$2:$A$11,0)),0))</f>
      </c>
      <c r="F296" s="10"/>
      <c r="G296" s="12">
        <f>IF(OR(B296="",C296="",D296=""),"",IF(D296="Cancelled",0,IF(F296="",E296,F296)))</f>
      </c>
      <c r="H296" s="9"/>
      <c r="I296" s="11">
        <f>IF(A296="","",MONTH(A296))</f>
      </c>
      <c r="J296" s="11">
        <f>IF(A296="","",YEAR(A296))</f>
      </c>
    </row>
    <row r="297" spans="1:10" x14ac:dyDescent="0.25">
      <c r="A297" s="13"/>
      <c r="B297" s="9"/>
      <c r="C297" s="9"/>
      <c r="D297" s="9"/>
      <c r="E297" s="12">
        <f>IF(OR(B297="",C297=""),"",IFERROR(INDEX(Settings!$B$2:$B$11,MATCH(C297,Settings!$A$2:$A$11,0)),0))</f>
      </c>
      <c r="F297" s="10"/>
      <c r="G297" s="12">
        <f>IF(OR(B297="",C297="",D297=""),"",IF(D297="Cancelled",0,IF(F297="",E297,F297)))</f>
      </c>
      <c r="H297" s="9"/>
      <c r="I297" s="11">
        <f>IF(A297="","",MONTH(A297))</f>
      </c>
      <c r="J297" s="11">
        <f>IF(A297="","",YEAR(A297))</f>
      </c>
    </row>
    <row r="298" spans="1:10" x14ac:dyDescent="0.25">
      <c r="A298" s="13"/>
      <c r="B298" s="9"/>
      <c r="C298" s="9"/>
      <c r="D298" s="9"/>
      <c r="E298" s="12">
        <f>IF(OR(B298="",C298=""),"",IFERROR(INDEX(Settings!$B$2:$B$11,MATCH(C298,Settings!$A$2:$A$11,0)),0))</f>
      </c>
      <c r="F298" s="10"/>
      <c r="G298" s="12">
        <f>IF(OR(B298="",C298="",D298=""),"",IF(D298="Cancelled",0,IF(F298="",E298,F298)))</f>
      </c>
      <c r="H298" s="9"/>
      <c r="I298" s="11">
        <f>IF(A298="","",MONTH(A298))</f>
      </c>
      <c r="J298" s="11">
        <f>IF(A298="","",YEAR(A298))</f>
      </c>
    </row>
    <row r="299" spans="1:10" x14ac:dyDescent="0.25">
      <c r="A299" s="13"/>
      <c r="B299" s="9"/>
      <c r="C299" s="9"/>
      <c r="D299" s="9"/>
      <c r="E299" s="12">
        <f>IF(OR(B299="",C299=""),"",IFERROR(INDEX(Settings!$B$2:$B$11,MATCH(C299,Settings!$A$2:$A$11,0)),0))</f>
      </c>
      <c r="F299" s="10"/>
      <c r="G299" s="12">
        <f>IF(OR(B299="",C299="",D299=""),"",IF(D299="Cancelled",0,IF(F299="",E299,F299)))</f>
      </c>
      <c r="H299" s="9"/>
      <c r="I299" s="11">
        <f>IF(A299="","",MONTH(A299))</f>
      </c>
      <c r="J299" s="11">
        <f>IF(A299="","",YEAR(A299))</f>
      </c>
    </row>
    <row r="300" spans="1:10" x14ac:dyDescent="0.25">
      <c r="A300" s="13"/>
      <c r="B300" s="9"/>
      <c r="C300" s="9"/>
      <c r="D300" s="9"/>
      <c r="E300" s="12">
        <f>IF(OR(B300="",C300=""),"",IFERROR(INDEX(Settings!$B$2:$B$11,MATCH(C300,Settings!$A$2:$A$11,0)),0))</f>
      </c>
      <c r="F300" s="10"/>
      <c r="G300" s="12">
        <f>IF(OR(B300="",C300="",D300=""),"",IF(D300="Cancelled",0,IF(F300="",E300,F300)))</f>
      </c>
      <c r="H300" s="9"/>
      <c r="I300" s="11">
        <f>IF(A300="","",MONTH(A300))</f>
      </c>
      <c r="J300" s="11">
        <f>IF(A300="","",YEAR(A300))</f>
      </c>
    </row>
    <row r="301" spans="1:10" x14ac:dyDescent="0.25">
      <c r="A301" s="13"/>
      <c r="B301" s="9"/>
      <c r="C301" s="9"/>
      <c r="D301" s="9"/>
      <c r="E301" s="12">
        <f>IF(OR(B301="",C301=""),"",IFERROR(INDEX(Settings!$B$2:$B$11,MATCH(C301,Settings!$A$2:$A$11,0)),0))</f>
      </c>
      <c r="F301" s="10"/>
      <c r="G301" s="12">
        <f>IF(OR(B301="",C301="",D301=""),"",IF(D301="Cancelled",0,IF(F301="",E301,F301)))</f>
      </c>
      <c r="H301" s="9"/>
      <c r="I301" s="11">
        <f>IF(A301="","",MONTH(A301))</f>
      </c>
      <c r="J301" s="11">
        <f>IF(A301="","",YEAR(A301))</f>
      </c>
    </row>
    <row r="302" spans="1:10" x14ac:dyDescent="0.25">
      <c r="A302" s="13"/>
      <c r="B302" s="9"/>
      <c r="C302" s="9"/>
      <c r="D302" s="9"/>
      <c r="E302" s="12">
        <f>IF(OR(B302="",C302=""),"",IFERROR(INDEX(Settings!$B$2:$B$11,MATCH(C302,Settings!$A$2:$A$11,0)),0))</f>
      </c>
      <c r="F302" s="10"/>
      <c r="G302" s="12">
        <f>IF(OR(B302="",C302="",D302=""),"",IF(D302="Cancelled",0,IF(F302="",E302,F302)))</f>
      </c>
      <c r="H302" s="9"/>
      <c r="I302" s="11">
        <f>IF(A302="","",MONTH(A302))</f>
      </c>
      <c r="J302" s="11">
        <f>IF(A302="","",YEAR(A302))</f>
      </c>
    </row>
    <row r="303" spans="1:10" x14ac:dyDescent="0.25">
      <c r="A303" s="13"/>
      <c r="B303" s="9"/>
      <c r="C303" s="9"/>
      <c r="D303" s="9"/>
      <c r="E303" s="12">
        <f>IF(OR(B303="",C303=""),"",IFERROR(INDEX(Settings!$B$2:$B$11,MATCH(C303,Settings!$A$2:$A$11,0)),0))</f>
      </c>
      <c r="F303" s="10"/>
      <c r="G303" s="12">
        <f>IF(OR(B303="",C303="",D303=""),"",IF(D303="Cancelled",0,IF(F303="",E303,F303)))</f>
      </c>
      <c r="H303" s="9"/>
      <c r="I303" s="11">
        <f>IF(A303="","",MONTH(A303))</f>
      </c>
      <c r="J303" s="11">
        <f>IF(A303="","",YEAR(A303))</f>
      </c>
    </row>
    <row r="304" spans="1:10" x14ac:dyDescent="0.25">
      <c r="A304" s="13"/>
      <c r="B304" s="9"/>
      <c r="C304" s="9"/>
      <c r="D304" s="9"/>
      <c r="E304" s="12">
        <f>IF(OR(B304="",C304=""),"",IFERROR(INDEX(Settings!$B$2:$B$11,MATCH(C304,Settings!$A$2:$A$11,0)),0))</f>
      </c>
      <c r="F304" s="10"/>
      <c r="G304" s="12">
        <f>IF(OR(B304="",C304="",D304=""),"",IF(D304="Cancelled",0,IF(F304="",E304,F304)))</f>
      </c>
      <c r="H304" s="9"/>
      <c r="I304" s="11">
        <f>IF(A304="","",MONTH(A304))</f>
      </c>
      <c r="J304" s="11">
        <f>IF(A304="","",YEAR(A304))</f>
      </c>
    </row>
    <row r="305" spans="1:10" x14ac:dyDescent="0.25">
      <c r="A305" s="13"/>
      <c r="B305" s="9"/>
      <c r="C305" s="9"/>
      <c r="D305" s="9"/>
      <c r="E305" s="12">
        <f>IF(OR(B305="",C305=""),"",IFERROR(INDEX(Settings!$B$2:$B$11,MATCH(C305,Settings!$A$2:$A$11,0)),0))</f>
      </c>
      <c r="F305" s="10"/>
      <c r="G305" s="12">
        <f>IF(OR(B305="",C305="",D305=""),"",IF(D305="Cancelled",0,IF(F305="",E305,F305)))</f>
      </c>
      <c r="H305" s="9"/>
      <c r="I305" s="11">
        <f>IF(A305="","",MONTH(A305))</f>
      </c>
      <c r="J305" s="11">
        <f>IF(A305="","",YEAR(A305))</f>
      </c>
    </row>
    <row r="306" spans="1:10" x14ac:dyDescent="0.25">
      <c r="A306" s="13"/>
      <c r="B306" s="9"/>
      <c r="C306" s="9"/>
      <c r="D306" s="9"/>
      <c r="E306" s="12">
        <f>IF(OR(B306="",C306=""),"",IFERROR(INDEX(Settings!$B$2:$B$11,MATCH(C306,Settings!$A$2:$A$11,0)),0))</f>
      </c>
      <c r="F306" s="10"/>
      <c r="G306" s="12">
        <f>IF(OR(B306="",C306="",D306=""),"",IF(D306="Cancelled",0,IF(F306="",E306,F306)))</f>
      </c>
      <c r="H306" s="9"/>
      <c r="I306" s="11">
        <f>IF(A306="","",MONTH(A306))</f>
      </c>
      <c r="J306" s="11">
        <f>IF(A306="","",YEAR(A306))</f>
      </c>
    </row>
    <row r="307" spans="1:10" x14ac:dyDescent="0.25">
      <c r="A307" s="13"/>
      <c r="B307" s="9"/>
      <c r="C307" s="9"/>
      <c r="D307" s="9"/>
      <c r="E307" s="12">
        <f>IF(OR(B307="",C307=""),"",IFERROR(INDEX(Settings!$B$2:$B$11,MATCH(C307,Settings!$A$2:$A$11,0)),0))</f>
      </c>
      <c r="F307" s="10"/>
      <c r="G307" s="12">
        <f>IF(OR(B307="",C307="",D307=""),"",IF(D307="Cancelled",0,IF(F307="",E307,F307)))</f>
      </c>
      <c r="H307" s="9"/>
      <c r="I307" s="11">
        <f>IF(A307="","",MONTH(A307))</f>
      </c>
      <c r="J307" s="11">
        <f>IF(A307="","",YEAR(A307))</f>
      </c>
    </row>
    <row r="308" spans="1:10" x14ac:dyDescent="0.25">
      <c r="A308" s="13"/>
      <c r="B308" s="9"/>
      <c r="C308" s="9"/>
      <c r="D308" s="9"/>
      <c r="E308" s="12">
        <f>IF(OR(B308="",C308=""),"",IFERROR(INDEX(Settings!$B$2:$B$11,MATCH(C308,Settings!$A$2:$A$11,0)),0))</f>
      </c>
      <c r="F308" s="10"/>
      <c r="G308" s="12">
        <f>IF(OR(B308="",C308="",D308=""),"",IF(D308="Cancelled",0,IF(F308="",E308,F308)))</f>
      </c>
      <c r="H308" s="9"/>
      <c r="I308" s="11">
        <f>IF(A308="","",MONTH(A308))</f>
      </c>
      <c r="J308" s="11">
        <f>IF(A308="","",YEAR(A308))</f>
      </c>
    </row>
    <row r="309" spans="1:10" x14ac:dyDescent="0.25">
      <c r="A309" s="13"/>
      <c r="B309" s="9"/>
      <c r="C309" s="9"/>
      <c r="D309" s="9"/>
      <c r="E309" s="12">
        <f>IF(OR(B309="",C309=""),"",IFERROR(INDEX(Settings!$B$2:$B$11,MATCH(C309,Settings!$A$2:$A$11,0)),0))</f>
      </c>
      <c r="F309" s="10"/>
      <c r="G309" s="12">
        <f>IF(OR(B309="",C309="",D309=""),"",IF(D309="Cancelled",0,IF(F309="",E309,F309)))</f>
      </c>
      <c r="H309" s="9"/>
      <c r="I309" s="11">
        <f>IF(A309="","",MONTH(A309))</f>
      </c>
      <c r="J309" s="11">
        <f>IF(A309="","",YEAR(A309))</f>
      </c>
    </row>
    <row r="310" spans="1:10" x14ac:dyDescent="0.25">
      <c r="A310" s="13"/>
      <c r="B310" s="9"/>
      <c r="C310" s="9"/>
      <c r="D310" s="9"/>
      <c r="E310" s="12">
        <f>IF(OR(B310="",C310=""),"",IFERROR(INDEX(Settings!$B$2:$B$11,MATCH(C310,Settings!$A$2:$A$11,0)),0))</f>
      </c>
      <c r="F310" s="10"/>
      <c r="G310" s="12">
        <f>IF(OR(B310="",C310="",D310=""),"",IF(D310="Cancelled",0,IF(F310="",E310,F310)))</f>
      </c>
      <c r="H310" s="9"/>
      <c r="I310" s="11">
        <f>IF(A310="","",MONTH(A310))</f>
      </c>
      <c r="J310" s="11">
        <f>IF(A310="","",YEAR(A310))</f>
      </c>
    </row>
    <row r="311" spans="1:10" x14ac:dyDescent="0.25">
      <c r="A311" s="13"/>
      <c r="B311" s="9"/>
      <c r="C311" s="9"/>
      <c r="D311" s="9"/>
      <c r="E311" s="12">
        <f>IF(OR(B311="",C311=""),"",IFERROR(INDEX(Settings!$B$2:$B$11,MATCH(C311,Settings!$A$2:$A$11,0)),0))</f>
      </c>
      <c r="F311" s="10"/>
      <c r="G311" s="12">
        <f>IF(OR(B311="",C311="",D311=""),"",IF(D311="Cancelled",0,IF(F311="",E311,F311)))</f>
      </c>
      <c r="H311" s="9"/>
      <c r="I311" s="11">
        <f>IF(A311="","",MONTH(A311))</f>
      </c>
      <c r="J311" s="11">
        <f>IF(A311="","",YEAR(A311))</f>
      </c>
    </row>
    <row r="312" spans="1:10" x14ac:dyDescent="0.25">
      <c r="A312" s="13"/>
      <c r="B312" s="9"/>
      <c r="C312" s="9"/>
      <c r="D312" s="9"/>
      <c r="E312" s="12">
        <f>IF(OR(B312="",C312=""),"",IFERROR(INDEX(Settings!$B$2:$B$11,MATCH(C312,Settings!$A$2:$A$11,0)),0))</f>
      </c>
      <c r="F312" s="10"/>
      <c r="G312" s="12">
        <f>IF(OR(B312="",C312="",D312=""),"",IF(D312="Cancelled",0,IF(F312="",E312,F312)))</f>
      </c>
      <c r="H312" s="9"/>
      <c r="I312" s="11">
        <f>IF(A312="","",MONTH(A312))</f>
      </c>
      <c r="J312" s="11">
        <f>IF(A312="","",YEAR(A312))</f>
      </c>
    </row>
    <row r="313" spans="1:10" x14ac:dyDescent="0.25">
      <c r="A313" s="13"/>
      <c r="B313" s="9"/>
      <c r="C313" s="9"/>
      <c r="D313" s="9"/>
      <c r="E313" s="12">
        <f>IF(OR(B313="",C313=""),"",IFERROR(INDEX(Settings!$B$2:$B$11,MATCH(C313,Settings!$A$2:$A$11,0)),0))</f>
      </c>
      <c r="F313" s="10"/>
      <c r="G313" s="12">
        <f>IF(OR(B313="",C313="",D313=""),"",IF(D313="Cancelled",0,IF(F313="",E313,F313)))</f>
      </c>
      <c r="H313" s="9"/>
      <c r="I313" s="11">
        <f>IF(A313="","",MONTH(A313))</f>
      </c>
      <c r="J313" s="11">
        <f>IF(A313="","",YEAR(A313))</f>
      </c>
    </row>
    <row r="314" spans="1:10" x14ac:dyDescent="0.25">
      <c r="A314" s="13"/>
      <c r="B314" s="9"/>
      <c r="C314" s="9"/>
      <c r="D314" s="9"/>
      <c r="E314" s="12">
        <f>IF(OR(B314="",C314=""),"",IFERROR(INDEX(Settings!$B$2:$B$11,MATCH(C314,Settings!$A$2:$A$11,0)),0))</f>
      </c>
      <c r="F314" s="10"/>
      <c r="G314" s="12">
        <f>IF(OR(B314="",C314="",D314=""),"",IF(D314="Cancelled",0,IF(F314="",E314,F314)))</f>
      </c>
      <c r="H314" s="9"/>
      <c r="I314" s="11">
        <f>IF(A314="","",MONTH(A314))</f>
      </c>
      <c r="J314" s="11">
        <f>IF(A314="","",YEAR(A314))</f>
      </c>
    </row>
    <row r="315" spans="1:10" x14ac:dyDescent="0.25">
      <c r="A315" s="13"/>
      <c r="B315" s="9"/>
      <c r="C315" s="9"/>
      <c r="D315" s="9"/>
      <c r="E315" s="12">
        <f>IF(OR(B315="",C315=""),"",IFERROR(INDEX(Settings!$B$2:$B$11,MATCH(C315,Settings!$A$2:$A$11,0)),0))</f>
      </c>
      <c r="F315" s="10"/>
      <c r="G315" s="12">
        <f>IF(OR(B315="",C315="",D315=""),"",IF(D315="Cancelled",0,IF(F315="",E315,F315)))</f>
      </c>
      <c r="H315" s="9"/>
      <c r="I315" s="11">
        <f>IF(A315="","",MONTH(A315))</f>
      </c>
      <c r="J315" s="11">
        <f>IF(A315="","",YEAR(A315))</f>
      </c>
    </row>
    <row r="316" spans="1:10" x14ac:dyDescent="0.25">
      <c r="A316" s="13"/>
      <c r="B316" s="9"/>
      <c r="C316" s="9"/>
      <c r="D316" s="9"/>
      <c r="E316" s="12">
        <f>IF(OR(B316="",C316=""),"",IFERROR(INDEX(Settings!$B$2:$B$11,MATCH(C316,Settings!$A$2:$A$11,0)),0))</f>
      </c>
      <c r="F316" s="10"/>
      <c r="G316" s="12">
        <f>IF(OR(B316="",C316="",D316=""),"",IF(D316="Cancelled",0,IF(F316="",E316,F316)))</f>
      </c>
      <c r="H316" s="9"/>
      <c r="I316" s="11">
        <f>IF(A316="","",MONTH(A316))</f>
      </c>
      <c r="J316" s="11">
        <f>IF(A316="","",YEAR(A316))</f>
      </c>
    </row>
    <row r="317" spans="1:10" x14ac:dyDescent="0.25">
      <c r="A317" s="13"/>
      <c r="B317" s="9"/>
      <c r="C317" s="9"/>
      <c r="D317" s="9"/>
      <c r="E317" s="12">
        <f>IF(OR(B317="",C317=""),"",IFERROR(INDEX(Settings!$B$2:$B$11,MATCH(C317,Settings!$A$2:$A$11,0)),0))</f>
      </c>
      <c r="F317" s="10"/>
      <c r="G317" s="12">
        <f>IF(OR(B317="",C317="",D317=""),"",IF(D317="Cancelled",0,IF(F317="",E317,F317)))</f>
      </c>
      <c r="H317" s="9"/>
      <c r="I317" s="11">
        <f>IF(A317="","",MONTH(A317))</f>
      </c>
      <c r="J317" s="11">
        <f>IF(A317="","",YEAR(A317))</f>
      </c>
    </row>
    <row r="318" spans="1:10" x14ac:dyDescent="0.25">
      <c r="A318" s="13"/>
      <c r="B318" s="9"/>
      <c r="C318" s="9"/>
      <c r="D318" s="9"/>
      <c r="E318" s="12">
        <f>IF(OR(B318="",C318=""),"",IFERROR(INDEX(Settings!$B$2:$B$11,MATCH(C318,Settings!$A$2:$A$11,0)),0))</f>
      </c>
      <c r="F318" s="10"/>
      <c r="G318" s="12">
        <f>IF(OR(B318="",C318="",D318=""),"",IF(D318="Cancelled",0,IF(F318="",E318,F318)))</f>
      </c>
      <c r="H318" s="9"/>
      <c r="I318" s="11">
        <f>IF(A318="","",MONTH(A318))</f>
      </c>
      <c r="J318" s="11">
        <f>IF(A318="","",YEAR(A318))</f>
      </c>
    </row>
    <row r="319" spans="1:10" x14ac:dyDescent="0.25">
      <c r="A319" s="13"/>
      <c r="B319" s="9"/>
      <c r="C319" s="9"/>
      <c r="D319" s="9"/>
      <c r="E319" s="12">
        <f>IF(OR(B319="",C319=""),"",IFERROR(INDEX(Settings!$B$2:$B$11,MATCH(C319,Settings!$A$2:$A$11,0)),0))</f>
      </c>
      <c r="F319" s="10"/>
      <c r="G319" s="12">
        <f>IF(OR(B319="",C319="",D319=""),"",IF(D319="Cancelled",0,IF(F319="",E319,F319)))</f>
      </c>
      <c r="H319" s="9"/>
      <c r="I319" s="11">
        <f>IF(A319="","",MONTH(A319))</f>
      </c>
      <c r="J319" s="11">
        <f>IF(A319="","",YEAR(A319))</f>
      </c>
    </row>
    <row r="320" spans="1:10" x14ac:dyDescent="0.25">
      <c r="A320" s="13"/>
      <c r="B320" s="9"/>
      <c r="C320" s="9"/>
      <c r="D320" s="9"/>
      <c r="E320" s="12">
        <f>IF(OR(B320="",C320=""),"",IFERROR(INDEX(Settings!$B$2:$B$11,MATCH(C320,Settings!$A$2:$A$11,0)),0))</f>
      </c>
      <c r="F320" s="10"/>
      <c r="G320" s="12">
        <f>IF(OR(B320="",C320="",D320=""),"",IF(D320="Cancelled",0,IF(F320="",E320,F320)))</f>
      </c>
      <c r="H320" s="9"/>
      <c r="I320" s="11">
        <f>IF(A320="","",MONTH(A320))</f>
      </c>
      <c r="J320" s="11">
        <f>IF(A320="","",YEAR(A320))</f>
      </c>
    </row>
    <row r="321" spans="1:10" x14ac:dyDescent="0.25">
      <c r="A321" s="13"/>
      <c r="B321" s="9"/>
      <c r="C321" s="9"/>
      <c r="D321" s="9"/>
      <c r="E321" s="12">
        <f>IF(OR(B321="",C321=""),"",IFERROR(INDEX(Settings!$B$2:$B$11,MATCH(C321,Settings!$A$2:$A$11,0)),0))</f>
      </c>
      <c r="F321" s="10"/>
      <c r="G321" s="12">
        <f>IF(OR(B321="",C321="",D321=""),"",IF(D321="Cancelled",0,IF(F321="",E321,F321)))</f>
      </c>
      <c r="H321" s="9"/>
      <c r="I321" s="11">
        <f>IF(A321="","",MONTH(A321))</f>
      </c>
      <c r="J321" s="11">
        <f>IF(A321="","",YEAR(A321))</f>
      </c>
    </row>
    <row r="322" spans="1:10" x14ac:dyDescent="0.25">
      <c r="A322" s="13"/>
      <c r="B322" s="9"/>
      <c r="C322" s="9"/>
      <c r="D322" s="9"/>
      <c r="E322" s="12">
        <f>IF(OR(B322="",C322=""),"",IFERROR(INDEX(Settings!$B$2:$B$11,MATCH(C322,Settings!$A$2:$A$11,0)),0))</f>
      </c>
      <c r="F322" s="10"/>
      <c r="G322" s="12">
        <f>IF(OR(B322="",C322="",D322=""),"",IF(D322="Cancelled",0,IF(F322="",E322,F322)))</f>
      </c>
      <c r="H322" s="9"/>
      <c r="I322" s="11">
        <f>IF(A322="","",MONTH(A322))</f>
      </c>
      <c r="J322" s="11">
        <f>IF(A322="","",YEAR(A322))</f>
      </c>
    </row>
    <row r="323" spans="1:10" x14ac:dyDescent="0.25">
      <c r="A323" s="13"/>
      <c r="B323" s="9"/>
      <c r="C323" s="9"/>
      <c r="D323" s="9"/>
      <c r="E323" s="12">
        <f>IF(OR(B323="",C323=""),"",IFERROR(INDEX(Settings!$B$2:$B$11,MATCH(C323,Settings!$A$2:$A$11,0)),0))</f>
      </c>
      <c r="F323" s="10"/>
      <c r="G323" s="12">
        <f>IF(OR(B323="",C323="",D323=""),"",IF(D323="Cancelled",0,IF(F323="",E323,F323)))</f>
      </c>
      <c r="H323" s="9"/>
      <c r="I323" s="11">
        <f>IF(A323="","",MONTH(A323))</f>
      </c>
      <c r="J323" s="11">
        <f>IF(A323="","",YEAR(A323))</f>
      </c>
    </row>
    <row r="324" spans="1:10" x14ac:dyDescent="0.25">
      <c r="A324" s="13"/>
      <c r="B324" s="9"/>
      <c r="C324" s="9"/>
      <c r="D324" s="9"/>
      <c r="E324" s="12">
        <f>IF(OR(B324="",C324=""),"",IFERROR(INDEX(Settings!$B$2:$B$11,MATCH(C324,Settings!$A$2:$A$11,0)),0))</f>
      </c>
      <c r="F324" s="10"/>
      <c r="G324" s="12">
        <f>IF(OR(B324="",C324="",D324=""),"",IF(D324="Cancelled",0,IF(F324="",E324,F324)))</f>
      </c>
      <c r="H324" s="9"/>
      <c r="I324" s="11">
        <f>IF(A324="","",MONTH(A324))</f>
      </c>
      <c r="J324" s="11">
        <f>IF(A324="","",YEAR(A324))</f>
      </c>
    </row>
    <row r="325" spans="1:10" x14ac:dyDescent="0.25">
      <c r="A325" s="13"/>
      <c r="B325" s="9"/>
      <c r="C325" s="9"/>
      <c r="D325" s="9"/>
      <c r="E325" s="12">
        <f>IF(OR(B325="",C325=""),"",IFERROR(INDEX(Settings!$B$2:$B$11,MATCH(C325,Settings!$A$2:$A$11,0)),0))</f>
      </c>
      <c r="F325" s="10"/>
      <c r="G325" s="12">
        <f>IF(OR(B325="",C325="",D325=""),"",IF(D325="Cancelled",0,IF(F325="",E325,F325)))</f>
      </c>
      <c r="H325" s="9"/>
      <c r="I325" s="11">
        <f>IF(A325="","",MONTH(A325))</f>
      </c>
      <c r="J325" s="11">
        <f>IF(A325="","",YEAR(A325))</f>
      </c>
    </row>
    <row r="326" spans="1:10" x14ac:dyDescent="0.25">
      <c r="A326" s="13"/>
      <c r="B326" s="9"/>
      <c r="C326" s="9"/>
      <c r="D326" s="9"/>
      <c r="E326" s="12">
        <f>IF(OR(B326="",C326=""),"",IFERROR(INDEX(Settings!$B$2:$B$11,MATCH(C326,Settings!$A$2:$A$11,0)),0))</f>
      </c>
      <c r="F326" s="10"/>
      <c r="G326" s="12">
        <f>IF(OR(B326="",C326="",D326=""),"",IF(D326="Cancelled",0,IF(F326="",E326,F326)))</f>
      </c>
      <c r="H326" s="9"/>
      <c r="I326" s="11">
        <f>IF(A326="","",MONTH(A326))</f>
      </c>
      <c r="J326" s="11">
        <f>IF(A326="","",YEAR(A326))</f>
      </c>
    </row>
    <row r="327" spans="1:10" x14ac:dyDescent="0.25">
      <c r="A327" s="13"/>
      <c r="B327" s="9"/>
      <c r="C327" s="9"/>
      <c r="D327" s="9"/>
      <c r="E327" s="12">
        <f>IF(OR(B327="",C327=""),"",IFERROR(INDEX(Settings!$B$2:$B$11,MATCH(C327,Settings!$A$2:$A$11,0)),0))</f>
      </c>
      <c r="F327" s="10"/>
      <c r="G327" s="12">
        <f>IF(OR(B327="",C327="",D327=""),"",IF(D327="Cancelled",0,IF(F327="",E327,F327)))</f>
      </c>
      <c r="H327" s="9"/>
      <c r="I327" s="11">
        <f>IF(A327="","",MONTH(A327))</f>
      </c>
      <c r="J327" s="11">
        <f>IF(A327="","",YEAR(A327))</f>
      </c>
    </row>
    <row r="328" spans="1:10" x14ac:dyDescent="0.25">
      <c r="A328" s="13"/>
      <c r="B328" s="9"/>
      <c r="C328" s="9"/>
      <c r="D328" s="9"/>
      <c r="E328" s="12">
        <f>IF(OR(B328="",C328=""),"",IFERROR(INDEX(Settings!$B$2:$B$11,MATCH(C328,Settings!$A$2:$A$11,0)),0))</f>
      </c>
      <c r="F328" s="10"/>
      <c r="G328" s="12">
        <f>IF(OR(B328="",C328="",D328=""),"",IF(D328="Cancelled",0,IF(F328="",E328,F328)))</f>
      </c>
      <c r="H328" s="9"/>
      <c r="I328" s="11">
        <f>IF(A328="","",MONTH(A328))</f>
      </c>
      <c r="J328" s="11">
        <f>IF(A328="","",YEAR(A328))</f>
      </c>
    </row>
    <row r="329" spans="1:10" x14ac:dyDescent="0.25">
      <c r="A329" s="13"/>
      <c r="B329" s="9"/>
      <c r="C329" s="9"/>
      <c r="D329" s="9"/>
      <c r="E329" s="12">
        <f>IF(OR(B329="",C329=""),"",IFERROR(INDEX(Settings!$B$2:$B$11,MATCH(C329,Settings!$A$2:$A$11,0)),0))</f>
      </c>
      <c r="F329" s="10"/>
      <c r="G329" s="12">
        <f>IF(OR(B329="",C329="",D329=""),"",IF(D329="Cancelled",0,IF(F329="",E329,F329)))</f>
      </c>
      <c r="H329" s="9"/>
      <c r="I329" s="11">
        <f>IF(A329="","",MONTH(A329))</f>
      </c>
      <c r="J329" s="11">
        <f>IF(A329="","",YEAR(A329))</f>
      </c>
    </row>
    <row r="330" spans="1:10" x14ac:dyDescent="0.25">
      <c r="A330" s="13"/>
      <c r="B330" s="9"/>
      <c r="C330" s="9"/>
      <c r="D330" s="9"/>
      <c r="E330" s="12">
        <f>IF(OR(B330="",C330=""),"",IFERROR(INDEX(Settings!$B$2:$B$11,MATCH(C330,Settings!$A$2:$A$11,0)),0))</f>
      </c>
      <c r="F330" s="10"/>
      <c r="G330" s="12">
        <f>IF(OR(B330="",C330="",D330=""),"",IF(D330="Cancelled",0,IF(F330="",E330,F330)))</f>
      </c>
      <c r="H330" s="9"/>
      <c r="I330" s="11">
        <f>IF(A330="","",MONTH(A330))</f>
      </c>
      <c r="J330" s="11">
        <f>IF(A330="","",YEAR(A330))</f>
      </c>
    </row>
    <row r="331" spans="1:10" x14ac:dyDescent="0.25">
      <c r="A331" s="13"/>
      <c r="B331" s="9"/>
      <c r="C331" s="9"/>
      <c r="D331" s="9"/>
      <c r="E331" s="12">
        <f>IF(OR(B331="",C331=""),"",IFERROR(INDEX(Settings!$B$2:$B$11,MATCH(C331,Settings!$A$2:$A$11,0)),0))</f>
      </c>
      <c r="F331" s="10"/>
      <c r="G331" s="12">
        <f>IF(OR(B331="",C331="",D331=""),"",IF(D331="Cancelled",0,IF(F331="",E331,F331)))</f>
      </c>
      <c r="H331" s="9"/>
      <c r="I331" s="11">
        <f>IF(A331="","",MONTH(A331))</f>
      </c>
      <c r="J331" s="11">
        <f>IF(A331="","",YEAR(A331))</f>
      </c>
    </row>
    <row r="332" spans="1:10" x14ac:dyDescent="0.25">
      <c r="A332" s="13"/>
      <c r="B332" s="9"/>
      <c r="C332" s="9"/>
      <c r="D332" s="9"/>
      <c r="E332" s="12">
        <f>IF(OR(B332="",C332=""),"",IFERROR(INDEX(Settings!$B$2:$B$11,MATCH(C332,Settings!$A$2:$A$11,0)),0))</f>
      </c>
      <c r="F332" s="10"/>
      <c r="G332" s="12">
        <f>IF(OR(B332="",C332="",D332=""),"",IF(D332="Cancelled",0,IF(F332="",E332,F332)))</f>
      </c>
      <c r="H332" s="9"/>
      <c r="I332" s="11">
        <f>IF(A332="","",MONTH(A332))</f>
      </c>
      <c r="J332" s="11">
        <f>IF(A332="","",YEAR(A332))</f>
      </c>
    </row>
    <row r="333" spans="1:10" x14ac:dyDescent="0.25">
      <c r="A333" s="13"/>
      <c r="B333" s="9"/>
      <c r="C333" s="9"/>
      <c r="D333" s="9"/>
      <c r="E333" s="12">
        <f>IF(OR(B333="",C333=""),"",IFERROR(INDEX(Settings!$B$2:$B$11,MATCH(C333,Settings!$A$2:$A$11,0)),0))</f>
      </c>
      <c r="F333" s="10"/>
      <c r="G333" s="12">
        <f>IF(OR(B333="",C333="",D333=""),"",IF(D333="Cancelled",0,IF(F333="",E333,F333)))</f>
      </c>
      <c r="H333" s="9"/>
      <c r="I333" s="11">
        <f>IF(A333="","",MONTH(A333))</f>
      </c>
      <c r="J333" s="11">
        <f>IF(A333="","",YEAR(A333))</f>
      </c>
    </row>
    <row r="334" spans="1:10" x14ac:dyDescent="0.25">
      <c r="A334" s="13"/>
      <c r="B334" s="9"/>
      <c r="C334" s="9"/>
      <c r="D334" s="9"/>
      <c r="E334" s="12">
        <f>IF(OR(B334="",C334=""),"",IFERROR(INDEX(Settings!$B$2:$B$11,MATCH(C334,Settings!$A$2:$A$11,0)),0))</f>
      </c>
      <c r="F334" s="10"/>
      <c r="G334" s="12">
        <f>IF(OR(B334="",C334="",D334=""),"",IF(D334="Cancelled",0,IF(F334="",E334,F334)))</f>
      </c>
      <c r="H334" s="9"/>
      <c r="I334" s="11">
        <f>IF(A334="","",MONTH(A334))</f>
      </c>
      <c r="J334" s="11">
        <f>IF(A334="","",YEAR(A334))</f>
      </c>
    </row>
    <row r="335" spans="1:10" x14ac:dyDescent="0.25">
      <c r="A335" s="13"/>
      <c r="B335" s="9"/>
      <c r="C335" s="9"/>
      <c r="D335" s="9"/>
      <c r="E335" s="12">
        <f>IF(OR(B335="",C335=""),"",IFERROR(INDEX(Settings!$B$2:$B$11,MATCH(C335,Settings!$A$2:$A$11,0)),0))</f>
      </c>
      <c r="F335" s="10"/>
      <c r="G335" s="12">
        <f>IF(OR(B335="",C335="",D335=""),"",IF(D335="Cancelled",0,IF(F335="",E335,F335)))</f>
      </c>
      <c r="H335" s="9"/>
      <c r="I335" s="11">
        <f>IF(A335="","",MONTH(A335))</f>
      </c>
      <c r="J335" s="11">
        <f>IF(A335="","",YEAR(A335))</f>
      </c>
    </row>
    <row r="336" spans="1:10" x14ac:dyDescent="0.25">
      <c r="A336" s="13"/>
      <c r="B336" s="9"/>
      <c r="C336" s="9"/>
      <c r="D336" s="9"/>
      <c r="E336" s="12">
        <f>IF(OR(B336="",C336=""),"",IFERROR(INDEX(Settings!$B$2:$B$11,MATCH(C336,Settings!$A$2:$A$11,0)),0))</f>
      </c>
      <c r="F336" s="10"/>
      <c r="G336" s="12">
        <f>IF(OR(B336="",C336="",D336=""),"",IF(D336="Cancelled",0,IF(F336="",E336,F336)))</f>
      </c>
      <c r="H336" s="9"/>
      <c r="I336" s="11">
        <f>IF(A336="","",MONTH(A336))</f>
      </c>
      <c r="J336" s="11">
        <f>IF(A336="","",YEAR(A336))</f>
      </c>
    </row>
    <row r="337" spans="1:10" x14ac:dyDescent="0.25">
      <c r="A337" s="13"/>
      <c r="B337" s="9"/>
      <c r="C337" s="9"/>
      <c r="D337" s="9"/>
      <c r="E337" s="12">
        <f>IF(OR(B337="",C337=""),"",IFERROR(INDEX(Settings!$B$2:$B$11,MATCH(C337,Settings!$A$2:$A$11,0)),0))</f>
      </c>
      <c r="F337" s="10"/>
      <c r="G337" s="12">
        <f>IF(OR(B337="",C337="",D337=""),"",IF(D337="Cancelled",0,IF(F337="",E337,F337)))</f>
      </c>
      <c r="H337" s="9"/>
      <c r="I337" s="11">
        <f>IF(A337="","",MONTH(A337))</f>
      </c>
      <c r="J337" s="11">
        <f>IF(A337="","",YEAR(A337))</f>
      </c>
    </row>
    <row r="338" spans="1:10" x14ac:dyDescent="0.25">
      <c r="A338" s="13"/>
      <c r="B338" s="9"/>
      <c r="C338" s="9"/>
      <c r="D338" s="9"/>
      <c r="E338" s="12">
        <f>IF(OR(B338="",C338=""),"",IFERROR(INDEX(Settings!$B$2:$B$11,MATCH(C338,Settings!$A$2:$A$11,0)),0))</f>
      </c>
      <c r="F338" s="10"/>
      <c r="G338" s="12">
        <f>IF(OR(B338="",C338="",D338=""),"",IF(D338="Cancelled",0,IF(F338="",E338,F338)))</f>
      </c>
      <c r="H338" s="9"/>
      <c r="I338" s="11">
        <f>IF(A338="","",MONTH(A338))</f>
      </c>
      <c r="J338" s="11">
        <f>IF(A338="","",YEAR(A338))</f>
      </c>
    </row>
    <row r="339" spans="1:10" x14ac:dyDescent="0.25">
      <c r="A339" s="13"/>
      <c r="B339" s="9"/>
      <c r="C339" s="9"/>
      <c r="D339" s="9"/>
      <c r="E339" s="12">
        <f>IF(OR(B339="",C339=""),"",IFERROR(INDEX(Settings!$B$2:$B$11,MATCH(C339,Settings!$A$2:$A$11,0)),0))</f>
      </c>
      <c r="F339" s="10"/>
      <c r="G339" s="12">
        <f>IF(OR(B339="",C339="",D339=""),"",IF(D339="Cancelled",0,IF(F339="",E339,F339)))</f>
      </c>
      <c r="H339" s="9"/>
      <c r="I339" s="11">
        <f>IF(A339="","",MONTH(A339))</f>
      </c>
      <c r="J339" s="11">
        <f>IF(A339="","",YEAR(A339))</f>
      </c>
    </row>
    <row r="340" spans="1:10" x14ac:dyDescent="0.25">
      <c r="A340" s="13"/>
      <c r="B340" s="9"/>
      <c r="C340" s="9"/>
      <c r="D340" s="9"/>
      <c r="E340" s="12">
        <f>IF(OR(B340="",C340=""),"",IFERROR(INDEX(Settings!$B$2:$B$11,MATCH(C340,Settings!$A$2:$A$11,0)),0))</f>
      </c>
      <c r="F340" s="10"/>
      <c r="G340" s="12">
        <f>IF(OR(B340="",C340="",D340=""),"",IF(D340="Cancelled",0,IF(F340="",E340,F340)))</f>
      </c>
      <c r="H340" s="9"/>
      <c r="I340" s="11">
        <f>IF(A340="","",MONTH(A340))</f>
      </c>
      <c r="J340" s="11">
        <f>IF(A340="","",YEAR(A340))</f>
      </c>
    </row>
    <row r="341" spans="1:10" x14ac:dyDescent="0.25">
      <c r="A341" s="13"/>
      <c r="B341" s="9"/>
      <c r="C341" s="9"/>
      <c r="D341" s="9"/>
      <c r="E341" s="12">
        <f>IF(OR(B341="",C341=""),"",IFERROR(INDEX(Settings!$B$2:$B$11,MATCH(C341,Settings!$A$2:$A$11,0)),0))</f>
      </c>
      <c r="F341" s="10"/>
      <c r="G341" s="12">
        <f>IF(OR(B341="",C341="",D341=""),"",IF(D341="Cancelled",0,IF(F341="",E341,F341)))</f>
      </c>
      <c r="H341" s="9"/>
      <c r="I341" s="11">
        <f>IF(A341="","",MONTH(A341))</f>
      </c>
      <c r="J341" s="11">
        <f>IF(A341="","",YEAR(A341))</f>
      </c>
    </row>
    <row r="342" spans="1:10" x14ac:dyDescent="0.25">
      <c r="A342" s="13"/>
      <c r="B342" s="9"/>
      <c r="C342" s="9"/>
      <c r="D342" s="9"/>
      <c r="E342" s="12">
        <f>IF(OR(B342="",C342=""),"",IFERROR(INDEX(Settings!$B$2:$B$11,MATCH(C342,Settings!$A$2:$A$11,0)),0))</f>
      </c>
      <c r="F342" s="10"/>
      <c r="G342" s="12">
        <f>IF(OR(B342="",C342="",D342=""),"",IF(D342="Cancelled",0,IF(F342="",E342,F342)))</f>
      </c>
      <c r="H342" s="9"/>
      <c r="I342" s="11">
        <f>IF(A342="","",MONTH(A342))</f>
      </c>
      <c r="J342" s="11">
        <f>IF(A342="","",YEAR(A342))</f>
      </c>
    </row>
    <row r="343" spans="1:10" x14ac:dyDescent="0.25">
      <c r="A343" s="13"/>
      <c r="B343" s="9"/>
      <c r="C343" s="9"/>
      <c r="D343" s="9"/>
      <c r="E343" s="12">
        <f>IF(OR(B343="",C343=""),"",IFERROR(INDEX(Settings!$B$2:$B$11,MATCH(C343,Settings!$A$2:$A$11,0)),0))</f>
      </c>
      <c r="F343" s="10"/>
      <c r="G343" s="12">
        <f>IF(OR(B343="",C343="",D343=""),"",IF(D343="Cancelled",0,IF(F343="",E343,F343)))</f>
      </c>
      <c r="H343" s="9"/>
      <c r="I343" s="11">
        <f>IF(A343="","",MONTH(A343))</f>
      </c>
      <c r="J343" s="11">
        <f>IF(A343="","",YEAR(A343))</f>
      </c>
    </row>
    <row r="344" spans="1:10" x14ac:dyDescent="0.25">
      <c r="A344" s="13"/>
      <c r="B344" s="9"/>
      <c r="C344" s="9"/>
      <c r="D344" s="9"/>
      <c r="E344" s="12">
        <f>IF(OR(B344="",C344=""),"",IFERROR(INDEX(Settings!$B$2:$B$11,MATCH(C344,Settings!$A$2:$A$11,0)),0))</f>
      </c>
      <c r="F344" s="10"/>
      <c r="G344" s="12">
        <f>IF(OR(B344="",C344="",D344=""),"",IF(D344="Cancelled",0,IF(F344="",E344,F344)))</f>
      </c>
      <c r="H344" s="9"/>
      <c r="I344" s="11">
        <f>IF(A344="","",MONTH(A344))</f>
      </c>
      <c r="J344" s="11">
        <f>IF(A344="","",YEAR(A344))</f>
      </c>
    </row>
    <row r="345" spans="1:10" x14ac:dyDescent="0.25">
      <c r="A345" s="13"/>
      <c r="B345" s="9"/>
      <c r="C345" s="9"/>
      <c r="D345" s="9"/>
      <c r="E345" s="12">
        <f>IF(OR(B345="",C345=""),"",IFERROR(INDEX(Settings!$B$2:$B$11,MATCH(C345,Settings!$A$2:$A$11,0)),0))</f>
      </c>
      <c r="F345" s="10"/>
      <c r="G345" s="12">
        <f>IF(OR(B345="",C345="",D345=""),"",IF(D345="Cancelled",0,IF(F345="",E345,F345)))</f>
      </c>
      <c r="H345" s="9"/>
      <c r="I345" s="11">
        <f>IF(A345="","",MONTH(A345))</f>
      </c>
      <c r="J345" s="11">
        <f>IF(A345="","",YEAR(A345))</f>
      </c>
    </row>
    <row r="346" spans="1:10" x14ac:dyDescent="0.25">
      <c r="A346" s="13"/>
      <c r="B346" s="9"/>
      <c r="C346" s="9"/>
      <c r="D346" s="9"/>
      <c r="E346" s="12">
        <f>IF(OR(B346="",C346=""),"",IFERROR(INDEX(Settings!$B$2:$B$11,MATCH(C346,Settings!$A$2:$A$11,0)),0))</f>
      </c>
      <c r="F346" s="10"/>
      <c r="G346" s="12">
        <f>IF(OR(B346="",C346="",D346=""),"",IF(D346="Cancelled",0,IF(F346="",E346,F346)))</f>
      </c>
      <c r="H346" s="9"/>
      <c r="I346" s="11">
        <f>IF(A346="","",MONTH(A346))</f>
      </c>
      <c r="J346" s="11">
        <f>IF(A346="","",YEAR(A346))</f>
      </c>
    </row>
    <row r="347" spans="1:10" x14ac:dyDescent="0.25">
      <c r="A347" s="13"/>
      <c r="B347" s="9"/>
      <c r="C347" s="9"/>
      <c r="D347" s="9"/>
      <c r="E347" s="12">
        <f>IF(OR(B347="",C347=""),"",IFERROR(INDEX(Settings!$B$2:$B$11,MATCH(C347,Settings!$A$2:$A$11,0)),0))</f>
      </c>
      <c r="F347" s="10"/>
      <c r="G347" s="12">
        <f>IF(OR(B347="",C347="",D347=""),"",IF(D347="Cancelled",0,IF(F347="",E347,F347)))</f>
      </c>
      <c r="H347" s="9"/>
      <c r="I347" s="11">
        <f>IF(A347="","",MONTH(A347))</f>
      </c>
      <c r="J347" s="11">
        <f>IF(A347="","",YEAR(A347))</f>
      </c>
    </row>
    <row r="348" spans="1:10" x14ac:dyDescent="0.25">
      <c r="A348" s="13"/>
      <c r="B348" s="9"/>
      <c r="C348" s="9"/>
      <c r="D348" s="9"/>
      <c r="E348" s="12">
        <f>IF(OR(B348="",C348=""),"",IFERROR(INDEX(Settings!$B$2:$B$11,MATCH(C348,Settings!$A$2:$A$11,0)),0))</f>
      </c>
      <c r="F348" s="10"/>
      <c r="G348" s="12">
        <f>IF(OR(B348="",C348="",D348=""),"",IF(D348="Cancelled",0,IF(F348="",E348,F348)))</f>
      </c>
      <c r="H348" s="9"/>
      <c r="I348" s="11">
        <f>IF(A348="","",MONTH(A348))</f>
      </c>
      <c r="J348" s="11">
        <f>IF(A348="","",YEAR(A348))</f>
      </c>
    </row>
    <row r="349" spans="1:10" x14ac:dyDescent="0.25">
      <c r="A349" s="13"/>
      <c r="B349" s="9"/>
      <c r="C349" s="9"/>
      <c r="D349" s="9"/>
      <c r="E349" s="12">
        <f>IF(OR(B349="",C349=""),"",IFERROR(INDEX(Settings!$B$2:$B$11,MATCH(C349,Settings!$A$2:$A$11,0)),0))</f>
      </c>
      <c r="F349" s="10"/>
      <c r="G349" s="12">
        <f>IF(OR(B349="",C349="",D349=""),"",IF(D349="Cancelled",0,IF(F349="",E349,F349)))</f>
      </c>
      <c r="H349" s="9"/>
      <c r="I349" s="11">
        <f>IF(A349="","",MONTH(A349))</f>
      </c>
      <c r="J349" s="11">
        <f>IF(A349="","",YEAR(A349))</f>
      </c>
    </row>
    <row r="350" spans="1:10" x14ac:dyDescent="0.25">
      <c r="A350" s="13"/>
      <c r="B350" s="9"/>
      <c r="C350" s="9"/>
      <c r="D350" s="9"/>
      <c r="E350" s="12">
        <f>IF(OR(B350="",C350=""),"",IFERROR(INDEX(Settings!$B$2:$B$11,MATCH(C350,Settings!$A$2:$A$11,0)),0))</f>
      </c>
      <c r="F350" s="10"/>
      <c r="G350" s="12">
        <f>IF(OR(B350="",C350="",D350=""),"",IF(D350="Cancelled",0,IF(F350="",E350,F350)))</f>
      </c>
      <c r="H350" s="9"/>
      <c r="I350" s="11">
        <f>IF(A350="","",MONTH(A350))</f>
      </c>
      <c r="J350" s="11">
        <f>IF(A350="","",YEAR(A350))</f>
      </c>
    </row>
    <row r="351" spans="1:10" x14ac:dyDescent="0.25">
      <c r="A351" s="13"/>
      <c r="B351" s="9"/>
      <c r="C351" s="9"/>
      <c r="D351" s="9"/>
      <c r="E351" s="12">
        <f>IF(OR(B351="",C351=""),"",IFERROR(INDEX(Settings!$B$2:$B$11,MATCH(C351,Settings!$A$2:$A$11,0)),0))</f>
      </c>
      <c r="F351" s="10"/>
      <c r="G351" s="12">
        <f>IF(OR(B351="",C351="",D351=""),"",IF(D351="Cancelled",0,IF(F351="",E351,F351)))</f>
      </c>
      <c r="H351" s="9"/>
      <c r="I351" s="11">
        <f>IF(A351="","",MONTH(A351))</f>
      </c>
      <c r="J351" s="11">
        <f>IF(A351="","",YEAR(A351))</f>
      </c>
    </row>
    <row r="352" spans="1:10" x14ac:dyDescent="0.25">
      <c r="A352" s="13"/>
      <c r="B352" s="9"/>
      <c r="C352" s="9"/>
      <c r="D352" s="9"/>
      <c r="E352" s="12">
        <f>IF(OR(B352="",C352=""),"",IFERROR(INDEX(Settings!$B$2:$B$11,MATCH(C352,Settings!$A$2:$A$11,0)),0))</f>
      </c>
      <c r="F352" s="10"/>
      <c r="G352" s="12">
        <f>IF(OR(B352="",C352="",D352=""),"",IF(D352="Cancelled",0,IF(F352="",E352,F352)))</f>
      </c>
      <c r="H352" s="9"/>
      <c r="I352" s="11">
        <f>IF(A352="","",MONTH(A352))</f>
      </c>
      <c r="J352" s="11">
        <f>IF(A352="","",YEAR(A352))</f>
      </c>
    </row>
    <row r="353" spans="1:10" x14ac:dyDescent="0.25">
      <c r="A353" s="13"/>
      <c r="B353" s="9"/>
      <c r="C353" s="9"/>
      <c r="D353" s="9"/>
      <c r="E353" s="12">
        <f>IF(OR(B353="",C353=""),"",IFERROR(INDEX(Settings!$B$2:$B$11,MATCH(C353,Settings!$A$2:$A$11,0)),0))</f>
      </c>
      <c r="F353" s="10"/>
      <c r="G353" s="12">
        <f>IF(OR(B353="",C353="",D353=""),"",IF(D353="Cancelled",0,IF(F353="",E353,F353)))</f>
      </c>
      <c r="H353" s="9"/>
      <c r="I353" s="11">
        <f>IF(A353="","",MONTH(A353))</f>
      </c>
      <c r="J353" s="11">
        <f>IF(A353="","",YEAR(A353))</f>
      </c>
    </row>
    <row r="354" spans="1:10" x14ac:dyDescent="0.25">
      <c r="A354" s="13"/>
      <c r="B354" s="9"/>
      <c r="C354" s="9"/>
      <c r="D354" s="9"/>
      <c r="E354" s="12">
        <f>IF(OR(B354="",C354=""),"",IFERROR(INDEX(Settings!$B$2:$B$11,MATCH(C354,Settings!$A$2:$A$11,0)),0))</f>
      </c>
      <c r="F354" s="10"/>
      <c r="G354" s="12">
        <f>IF(OR(B354="",C354="",D354=""),"",IF(D354="Cancelled",0,IF(F354="",E354,F354)))</f>
      </c>
      <c r="H354" s="9"/>
      <c r="I354" s="11">
        <f>IF(A354="","",MONTH(A354))</f>
      </c>
      <c r="J354" s="11">
        <f>IF(A354="","",YEAR(A354))</f>
      </c>
    </row>
    <row r="355" spans="1:10" x14ac:dyDescent="0.25">
      <c r="A355" s="13"/>
      <c r="B355" s="9"/>
      <c r="C355" s="9"/>
      <c r="D355" s="9"/>
      <c r="E355" s="12">
        <f>IF(OR(B355="",C355=""),"",IFERROR(INDEX(Settings!$B$2:$B$11,MATCH(C355,Settings!$A$2:$A$11,0)),0))</f>
      </c>
      <c r="F355" s="10"/>
      <c r="G355" s="12">
        <f>IF(OR(B355="",C355="",D355=""),"",IF(D355="Cancelled",0,IF(F355="",E355,F355)))</f>
      </c>
      <c r="H355" s="9"/>
      <c r="I355" s="11">
        <f>IF(A355="","",MONTH(A355))</f>
      </c>
      <c r="J355" s="11">
        <f>IF(A355="","",YEAR(A355))</f>
      </c>
    </row>
    <row r="356" spans="1:10" x14ac:dyDescent="0.25">
      <c r="A356" s="13"/>
      <c r="B356" s="9"/>
      <c r="C356" s="9"/>
      <c r="D356" s="9"/>
      <c r="E356" s="12">
        <f>IF(OR(B356="",C356=""),"",IFERROR(INDEX(Settings!$B$2:$B$11,MATCH(C356,Settings!$A$2:$A$11,0)),0))</f>
      </c>
      <c r="F356" s="10"/>
      <c r="G356" s="12">
        <f>IF(OR(B356="",C356="",D356=""),"",IF(D356="Cancelled",0,IF(F356="",E356,F356)))</f>
      </c>
      <c r="H356" s="9"/>
      <c r="I356" s="11">
        <f>IF(A356="","",MONTH(A356))</f>
      </c>
      <c r="J356" s="11">
        <f>IF(A356="","",YEAR(A356))</f>
      </c>
    </row>
    <row r="357" spans="1:10" x14ac:dyDescent="0.25">
      <c r="A357" s="13"/>
      <c r="B357" s="9"/>
      <c r="C357" s="9"/>
      <c r="D357" s="9"/>
      <c r="E357" s="12">
        <f>IF(OR(B357="",C357=""),"",IFERROR(INDEX(Settings!$B$2:$B$11,MATCH(C357,Settings!$A$2:$A$11,0)),0))</f>
      </c>
      <c r="F357" s="10"/>
      <c r="G357" s="12">
        <f>IF(OR(B357="",C357="",D357=""),"",IF(D357="Cancelled",0,IF(F357="",E357,F357)))</f>
      </c>
      <c r="H357" s="9"/>
      <c r="I357" s="11">
        <f>IF(A357="","",MONTH(A357))</f>
      </c>
      <c r="J357" s="11">
        <f>IF(A357="","",YEAR(A357))</f>
      </c>
    </row>
    <row r="358" spans="1:10" x14ac:dyDescent="0.25">
      <c r="A358" s="13"/>
      <c r="B358" s="9"/>
      <c r="C358" s="9"/>
      <c r="D358" s="9"/>
      <c r="E358" s="12">
        <f>IF(OR(B358="",C358=""),"",IFERROR(INDEX(Settings!$B$2:$B$11,MATCH(C358,Settings!$A$2:$A$11,0)),0))</f>
      </c>
      <c r="F358" s="10"/>
      <c r="G358" s="12">
        <f>IF(OR(B358="",C358="",D358=""),"",IF(D358="Cancelled",0,IF(F358="",E358,F358)))</f>
      </c>
      <c r="H358" s="9"/>
      <c r="I358" s="11">
        <f>IF(A358="","",MONTH(A358))</f>
      </c>
      <c r="J358" s="11">
        <f>IF(A358="","",YEAR(A358))</f>
      </c>
    </row>
    <row r="359" spans="1:10" x14ac:dyDescent="0.25">
      <c r="A359" s="13"/>
      <c r="B359" s="9"/>
      <c r="C359" s="9"/>
      <c r="D359" s="9"/>
      <c r="E359" s="12">
        <f>IF(OR(B359="",C359=""),"",IFERROR(INDEX(Settings!$B$2:$B$11,MATCH(C359,Settings!$A$2:$A$11,0)),0))</f>
      </c>
      <c r="F359" s="10"/>
      <c r="G359" s="12">
        <f>IF(OR(B359="",C359="",D359=""),"",IF(D359="Cancelled",0,IF(F359="",E359,F359)))</f>
      </c>
      <c r="H359" s="9"/>
      <c r="I359" s="11">
        <f>IF(A359="","",MONTH(A359))</f>
      </c>
      <c r="J359" s="11">
        <f>IF(A359="","",YEAR(A359))</f>
      </c>
    </row>
    <row r="360" spans="1:10" x14ac:dyDescent="0.25">
      <c r="A360" s="13"/>
      <c r="B360" s="9"/>
      <c r="C360" s="9"/>
      <c r="D360" s="9"/>
      <c r="E360" s="12">
        <f>IF(OR(B360="",C360=""),"",IFERROR(INDEX(Settings!$B$2:$B$11,MATCH(C360,Settings!$A$2:$A$11,0)),0))</f>
      </c>
      <c r="F360" s="10"/>
      <c r="G360" s="12">
        <f>IF(OR(B360="",C360="",D360=""),"",IF(D360="Cancelled",0,IF(F360="",E360,F360)))</f>
      </c>
      <c r="H360" s="9"/>
      <c r="I360" s="11">
        <f>IF(A360="","",MONTH(A360))</f>
      </c>
      <c r="J360" s="11">
        <f>IF(A360="","",YEAR(A360))</f>
      </c>
    </row>
    <row r="361" spans="1:10" x14ac:dyDescent="0.25">
      <c r="A361" s="13"/>
      <c r="B361" s="9"/>
      <c r="C361" s="9"/>
      <c r="D361" s="9"/>
      <c r="E361" s="12">
        <f>IF(OR(B361="",C361=""),"",IFERROR(INDEX(Settings!$B$2:$B$11,MATCH(C361,Settings!$A$2:$A$11,0)),0))</f>
      </c>
      <c r="F361" s="10"/>
      <c r="G361" s="12">
        <f>IF(OR(B361="",C361="",D361=""),"",IF(D361="Cancelled",0,IF(F361="",E361,F361)))</f>
      </c>
      <c r="H361" s="9"/>
      <c r="I361" s="11">
        <f>IF(A361="","",MONTH(A361))</f>
      </c>
      <c r="J361" s="11">
        <f>IF(A361="","",YEAR(A361))</f>
      </c>
    </row>
    <row r="362" spans="1:10" x14ac:dyDescent="0.25">
      <c r="A362" s="13"/>
      <c r="B362" s="9"/>
      <c r="C362" s="9"/>
      <c r="D362" s="9"/>
      <c r="E362" s="12">
        <f>IF(OR(B362="",C362=""),"",IFERROR(INDEX(Settings!$B$2:$B$11,MATCH(C362,Settings!$A$2:$A$11,0)),0))</f>
      </c>
      <c r="F362" s="10"/>
      <c r="G362" s="12">
        <f>IF(OR(B362="",C362="",D362=""),"",IF(D362="Cancelled",0,IF(F362="",E362,F362)))</f>
      </c>
      <c r="H362" s="9"/>
      <c r="I362" s="11">
        <f>IF(A362="","",MONTH(A362))</f>
      </c>
      <c r="J362" s="11">
        <f>IF(A362="","",YEAR(A362))</f>
      </c>
    </row>
    <row r="363" spans="1:10" x14ac:dyDescent="0.25">
      <c r="A363" s="13"/>
      <c r="B363" s="9"/>
      <c r="C363" s="9"/>
      <c r="D363" s="9"/>
      <c r="E363" s="12">
        <f>IF(OR(B363="",C363=""),"",IFERROR(INDEX(Settings!$B$2:$B$11,MATCH(C363,Settings!$A$2:$A$11,0)),0))</f>
      </c>
      <c r="F363" s="10"/>
      <c r="G363" s="12">
        <f>IF(OR(B363="",C363="",D363=""),"",IF(D363="Cancelled",0,IF(F363="",E363,F363)))</f>
      </c>
      <c r="H363" s="9"/>
      <c r="I363" s="11">
        <f>IF(A363="","",MONTH(A363))</f>
      </c>
      <c r="J363" s="11">
        <f>IF(A363="","",YEAR(A363))</f>
      </c>
    </row>
    <row r="364" spans="1:10" x14ac:dyDescent="0.25">
      <c r="A364" s="13"/>
      <c r="B364" s="9"/>
      <c r="C364" s="9"/>
      <c r="D364" s="9"/>
      <c r="E364" s="12">
        <f>IF(OR(B364="",C364=""),"",IFERROR(INDEX(Settings!$B$2:$B$11,MATCH(C364,Settings!$A$2:$A$11,0)),0))</f>
      </c>
      <c r="F364" s="10"/>
      <c r="G364" s="12">
        <f>IF(OR(B364="",C364="",D364=""),"",IF(D364="Cancelled",0,IF(F364="",E364,F364)))</f>
      </c>
      <c r="H364" s="9"/>
      <c r="I364" s="11">
        <f>IF(A364="","",MONTH(A364))</f>
      </c>
      <c r="J364" s="11">
        <f>IF(A364="","",YEAR(A364))</f>
      </c>
    </row>
    <row r="365" spans="1:10" x14ac:dyDescent="0.25">
      <c r="A365" s="13"/>
      <c r="B365" s="9"/>
      <c r="C365" s="9"/>
      <c r="D365" s="9"/>
      <c r="E365" s="12">
        <f>IF(OR(B365="",C365=""),"",IFERROR(INDEX(Settings!$B$2:$B$11,MATCH(C365,Settings!$A$2:$A$11,0)),0))</f>
      </c>
      <c r="F365" s="10"/>
      <c r="G365" s="12">
        <f>IF(OR(B365="",C365="",D365=""),"",IF(D365="Cancelled",0,IF(F365="",E365,F365)))</f>
      </c>
      <c r="H365" s="9"/>
      <c r="I365" s="11">
        <f>IF(A365="","",MONTH(A365))</f>
      </c>
      <c r="J365" s="11">
        <f>IF(A365="","",YEAR(A365))</f>
      </c>
    </row>
    <row r="366" spans="1:10" x14ac:dyDescent="0.25">
      <c r="A366" s="13"/>
      <c r="B366" s="9"/>
      <c r="C366" s="9"/>
      <c r="D366" s="9"/>
      <c r="E366" s="12">
        <f>IF(OR(B366="",C366=""),"",IFERROR(INDEX(Settings!$B$2:$B$11,MATCH(C366,Settings!$A$2:$A$11,0)),0))</f>
      </c>
      <c r="F366" s="10"/>
      <c r="G366" s="12">
        <f>IF(OR(B366="",C366="",D366=""),"",IF(D366="Cancelled",0,IF(F366="",E366,F366)))</f>
      </c>
      <c r="H366" s="9"/>
      <c r="I366" s="11">
        <f>IF(A366="","",MONTH(A366))</f>
      </c>
      <c r="J366" s="11">
        <f>IF(A366="","",YEAR(A366))</f>
      </c>
    </row>
    <row r="367" spans="1:10" x14ac:dyDescent="0.25">
      <c r="A367" s="13"/>
      <c r="B367" s="9"/>
      <c r="C367" s="9"/>
      <c r="D367" s="9"/>
      <c r="E367" s="12">
        <f>IF(OR(B367="",C367=""),"",IFERROR(INDEX(Settings!$B$2:$B$11,MATCH(C367,Settings!$A$2:$A$11,0)),0))</f>
      </c>
      <c r="F367" s="10"/>
      <c r="G367" s="12">
        <f>IF(OR(B367="",C367="",D367=""),"",IF(D367="Cancelled",0,IF(F367="",E367,F367)))</f>
      </c>
      <c r="H367" s="9"/>
      <c r="I367" s="11">
        <f>IF(A367="","",MONTH(A367))</f>
      </c>
      <c r="J367" s="11">
        <f>IF(A367="","",YEAR(A367))</f>
      </c>
    </row>
    <row r="368" spans="1:10" x14ac:dyDescent="0.25">
      <c r="A368" s="13"/>
      <c r="B368" s="9"/>
      <c r="C368" s="9"/>
      <c r="D368" s="9"/>
      <c r="E368" s="12">
        <f>IF(OR(B368="",C368=""),"",IFERROR(INDEX(Settings!$B$2:$B$11,MATCH(C368,Settings!$A$2:$A$11,0)),0))</f>
      </c>
      <c r="F368" s="10"/>
      <c r="G368" s="12">
        <f>IF(OR(B368="",C368="",D368=""),"",IF(D368="Cancelled",0,IF(F368="",E368,F368)))</f>
      </c>
      <c r="H368" s="9"/>
      <c r="I368" s="11">
        <f>IF(A368="","",MONTH(A368))</f>
      </c>
      <c r="J368" s="11">
        <f>IF(A368="","",YEAR(A368))</f>
      </c>
    </row>
    <row r="369" spans="1:10" x14ac:dyDescent="0.25">
      <c r="A369" s="13"/>
      <c r="B369" s="9"/>
      <c r="C369" s="9"/>
      <c r="D369" s="9"/>
      <c r="E369" s="12">
        <f>IF(OR(B369="",C369=""),"",IFERROR(INDEX(Settings!$B$2:$B$11,MATCH(C369,Settings!$A$2:$A$11,0)),0))</f>
      </c>
      <c r="F369" s="10"/>
      <c r="G369" s="12">
        <f>IF(OR(B369="",C369="",D369=""),"",IF(D369="Cancelled",0,IF(F369="",E369,F369)))</f>
      </c>
      <c r="H369" s="9"/>
      <c r="I369" s="11">
        <f>IF(A369="","",MONTH(A369))</f>
      </c>
      <c r="J369" s="11">
        <f>IF(A369="","",YEAR(A369))</f>
      </c>
    </row>
    <row r="370" spans="1:10" x14ac:dyDescent="0.25">
      <c r="A370" s="13"/>
      <c r="B370" s="9"/>
      <c r="C370" s="9"/>
      <c r="D370" s="9"/>
      <c r="E370" s="12">
        <f>IF(OR(B370="",C370=""),"",IFERROR(INDEX(Settings!$B$2:$B$11,MATCH(C370,Settings!$A$2:$A$11,0)),0))</f>
      </c>
      <c r="F370" s="10"/>
      <c r="G370" s="12">
        <f>IF(OR(B370="",C370="",D370=""),"",IF(D370="Cancelled",0,IF(F370="",E370,F370)))</f>
      </c>
      <c r="H370" s="9"/>
      <c r="I370" s="11">
        <f>IF(A370="","",MONTH(A370))</f>
      </c>
      <c r="J370" s="11">
        <f>IF(A370="","",YEAR(A370))</f>
      </c>
    </row>
    <row r="371" spans="1:10" x14ac:dyDescent="0.25">
      <c r="A371" s="13"/>
      <c r="B371" s="9"/>
      <c r="C371" s="9"/>
      <c r="D371" s="9"/>
      <c r="E371" s="12">
        <f>IF(OR(B371="",C371=""),"",IFERROR(INDEX(Settings!$B$2:$B$11,MATCH(C371,Settings!$A$2:$A$11,0)),0))</f>
      </c>
      <c r="F371" s="10"/>
      <c r="G371" s="12">
        <f>IF(OR(B371="",C371="",D371=""),"",IF(D371="Cancelled",0,IF(F371="",E371,F371)))</f>
      </c>
      <c r="H371" s="9"/>
      <c r="I371" s="11">
        <f>IF(A371="","",MONTH(A371))</f>
      </c>
      <c r="J371" s="11">
        <f>IF(A371="","",YEAR(A371))</f>
      </c>
    </row>
    <row r="372" spans="1:10" x14ac:dyDescent="0.25">
      <c r="A372" s="13"/>
      <c r="B372" s="9"/>
      <c r="C372" s="9"/>
      <c r="D372" s="9"/>
      <c r="E372" s="12">
        <f>IF(OR(B372="",C372=""),"",IFERROR(INDEX(Settings!$B$2:$B$11,MATCH(C372,Settings!$A$2:$A$11,0)),0))</f>
      </c>
      <c r="F372" s="10"/>
      <c r="G372" s="12">
        <f>IF(OR(B372="",C372="",D372=""),"",IF(D372="Cancelled",0,IF(F372="",E372,F372)))</f>
      </c>
      <c r="H372" s="9"/>
      <c r="I372" s="11">
        <f>IF(A372="","",MONTH(A372))</f>
      </c>
      <c r="J372" s="11">
        <f>IF(A372="","",YEAR(A372))</f>
      </c>
    </row>
    <row r="373" spans="1:10" x14ac:dyDescent="0.25">
      <c r="A373" s="13"/>
      <c r="B373" s="9"/>
      <c r="C373" s="9"/>
      <c r="D373" s="9"/>
      <c r="E373" s="12">
        <f>IF(OR(B373="",C373=""),"",IFERROR(INDEX(Settings!$B$2:$B$11,MATCH(C373,Settings!$A$2:$A$11,0)),0))</f>
      </c>
      <c r="F373" s="10"/>
      <c r="G373" s="12">
        <f>IF(OR(B373="",C373="",D373=""),"",IF(D373="Cancelled",0,IF(F373="",E373,F373)))</f>
      </c>
      <c r="H373" s="9"/>
      <c r="I373" s="11">
        <f>IF(A373="","",MONTH(A373))</f>
      </c>
      <c r="J373" s="11">
        <f>IF(A373="","",YEAR(A373))</f>
      </c>
    </row>
    <row r="374" spans="1:10" x14ac:dyDescent="0.25">
      <c r="A374" s="13"/>
      <c r="B374" s="9"/>
      <c r="C374" s="9"/>
      <c r="D374" s="9"/>
      <c r="E374" s="12">
        <f>IF(OR(B374="",C374=""),"",IFERROR(INDEX(Settings!$B$2:$B$11,MATCH(C374,Settings!$A$2:$A$11,0)),0))</f>
      </c>
      <c r="F374" s="10"/>
      <c r="G374" s="12">
        <f>IF(OR(B374="",C374="",D374=""),"",IF(D374="Cancelled",0,IF(F374="",E374,F374)))</f>
      </c>
      <c r="H374" s="9"/>
      <c r="I374" s="11">
        <f>IF(A374="","",MONTH(A374))</f>
      </c>
      <c r="J374" s="11">
        <f>IF(A374="","",YEAR(A374))</f>
      </c>
    </row>
    <row r="375" spans="1:10" x14ac:dyDescent="0.25">
      <c r="A375" s="13"/>
      <c r="B375" s="9"/>
      <c r="C375" s="9"/>
      <c r="D375" s="9"/>
      <c r="E375" s="12">
        <f>IF(OR(B375="",C375=""),"",IFERROR(INDEX(Settings!$B$2:$B$11,MATCH(C375,Settings!$A$2:$A$11,0)),0))</f>
      </c>
      <c r="F375" s="10"/>
      <c r="G375" s="12">
        <f>IF(OR(B375="",C375="",D375=""),"",IF(D375="Cancelled",0,IF(F375="",E375,F375)))</f>
      </c>
      <c r="H375" s="9"/>
      <c r="I375" s="11">
        <f>IF(A375="","",MONTH(A375))</f>
      </c>
      <c r="J375" s="11">
        <f>IF(A375="","",YEAR(A375))</f>
      </c>
    </row>
    <row r="376" spans="1:10" x14ac:dyDescent="0.25">
      <c r="A376" s="13"/>
      <c r="B376" s="9"/>
      <c r="C376" s="9"/>
      <c r="D376" s="9"/>
      <c r="E376" s="12">
        <f>IF(OR(B376="",C376=""),"",IFERROR(INDEX(Settings!$B$2:$B$11,MATCH(C376,Settings!$A$2:$A$11,0)),0))</f>
      </c>
      <c r="F376" s="10"/>
      <c r="G376" s="12">
        <f>IF(OR(B376="",C376="",D376=""),"",IF(D376="Cancelled",0,IF(F376="",E376,F376)))</f>
      </c>
      <c r="H376" s="9"/>
      <c r="I376" s="11">
        <f>IF(A376="","",MONTH(A376))</f>
      </c>
      <c r="J376" s="11">
        <f>IF(A376="","",YEAR(A376))</f>
      </c>
    </row>
    <row r="377" spans="1:10" x14ac:dyDescent="0.25">
      <c r="A377" s="13"/>
      <c r="B377" s="9"/>
      <c r="C377" s="9"/>
      <c r="D377" s="9"/>
      <c r="E377" s="12">
        <f>IF(OR(B377="",C377=""),"",IFERROR(INDEX(Settings!$B$2:$B$11,MATCH(C377,Settings!$A$2:$A$11,0)),0))</f>
      </c>
      <c r="F377" s="10"/>
      <c r="G377" s="12">
        <f>IF(OR(B377="",C377="",D377=""),"",IF(D377="Cancelled",0,IF(F377="",E377,F377)))</f>
      </c>
      <c r="H377" s="9"/>
      <c r="I377" s="11">
        <f>IF(A377="","",MONTH(A377))</f>
      </c>
      <c r="J377" s="11">
        <f>IF(A377="","",YEAR(A377))</f>
      </c>
    </row>
    <row r="378" spans="1:10" x14ac:dyDescent="0.25">
      <c r="A378" s="13"/>
      <c r="B378" s="9"/>
      <c r="C378" s="9"/>
      <c r="D378" s="9"/>
      <c r="E378" s="12">
        <f>IF(OR(B378="",C378=""),"",IFERROR(INDEX(Settings!$B$2:$B$11,MATCH(C378,Settings!$A$2:$A$11,0)),0))</f>
      </c>
      <c r="F378" s="10"/>
      <c r="G378" s="12">
        <f>IF(OR(B378="",C378="",D378=""),"",IF(D378="Cancelled",0,IF(F378="",E378,F378)))</f>
      </c>
      <c r="H378" s="9"/>
      <c r="I378" s="11">
        <f>IF(A378="","",MONTH(A378))</f>
      </c>
      <c r="J378" s="11">
        <f>IF(A378="","",YEAR(A378))</f>
      </c>
    </row>
    <row r="379" spans="1:10" x14ac:dyDescent="0.25">
      <c r="A379" s="13"/>
      <c r="B379" s="9"/>
      <c r="C379" s="9"/>
      <c r="D379" s="9"/>
      <c r="E379" s="12">
        <f>IF(OR(B379="",C379=""),"",IFERROR(INDEX(Settings!$B$2:$B$11,MATCH(C379,Settings!$A$2:$A$11,0)),0))</f>
      </c>
      <c r="F379" s="10"/>
      <c r="G379" s="12">
        <f>IF(OR(B379="",C379="",D379=""),"",IF(D379="Cancelled",0,IF(F379="",E379,F379)))</f>
      </c>
      <c r="H379" s="9"/>
      <c r="I379" s="11">
        <f>IF(A379="","",MONTH(A379))</f>
      </c>
      <c r="J379" s="11">
        <f>IF(A379="","",YEAR(A379))</f>
      </c>
    </row>
    <row r="380" spans="1:10" x14ac:dyDescent="0.25">
      <c r="A380" s="13"/>
      <c r="B380" s="9"/>
      <c r="C380" s="9"/>
      <c r="D380" s="9"/>
      <c r="E380" s="12">
        <f>IF(OR(B380="",C380=""),"",IFERROR(INDEX(Settings!$B$2:$B$11,MATCH(C380,Settings!$A$2:$A$11,0)),0))</f>
      </c>
      <c r="F380" s="10"/>
      <c r="G380" s="12">
        <f>IF(OR(B380="",C380="",D380=""),"",IF(D380="Cancelled",0,IF(F380="",E380,F380)))</f>
      </c>
      <c r="H380" s="9"/>
      <c r="I380" s="11">
        <f>IF(A380="","",MONTH(A380))</f>
      </c>
      <c r="J380" s="11">
        <f>IF(A380="","",YEAR(A380))</f>
      </c>
    </row>
    <row r="381" spans="1:10" x14ac:dyDescent="0.25">
      <c r="A381" s="13"/>
      <c r="B381" s="9"/>
      <c r="C381" s="9"/>
      <c r="D381" s="9"/>
      <c r="E381" s="12">
        <f>IF(OR(B381="",C381=""),"",IFERROR(INDEX(Settings!$B$2:$B$11,MATCH(C381,Settings!$A$2:$A$11,0)),0))</f>
      </c>
      <c r="F381" s="10"/>
      <c r="G381" s="12">
        <f>IF(OR(B381="",C381="",D381=""),"",IF(D381="Cancelled",0,IF(F381="",E381,F381)))</f>
      </c>
      <c r="H381" s="9"/>
      <c r="I381" s="11">
        <f>IF(A381="","",MONTH(A381))</f>
      </c>
      <c r="J381" s="11">
        <f>IF(A381="","",YEAR(A381))</f>
      </c>
    </row>
    <row r="382" spans="1:10" x14ac:dyDescent="0.25">
      <c r="A382" s="13"/>
      <c r="B382" s="9"/>
      <c r="C382" s="9"/>
      <c r="D382" s="9"/>
      <c r="E382" s="12">
        <f>IF(OR(B382="",C382=""),"",IFERROR(INDEX(Settings!$B$2:$B$11,MATCH(C382,Settings!$A$2:$A$11,0)),0))</f>
      </c>
      <c r="F382" s="10"/>
      <c r="G382" s="12">
        <f>IF(OR(B382="",C382="",D382=""),"",IF(D382="Cancelled",0,IF(F382="",E382,F382)))</f>
      </c>
      <c r="H382" s="9"/>
      <c r="I382" s="11">
        <f>IF(A382="","",MONTH(A382))</f>
      </c>
      <c r="J382" s="11">
        <f>IF(A382="","",YEAR(A382))</f>
      </c>
    </row>
    <row r="383" spans="1:10" x14ac:dyDescent="0.25">
      <c r="A383" s="13"/>
      <c r="B383" s="9"/>
      <c r="C383" s="9"/>
      <c r="D383" s="9"/>
      <c r="E383" s="12">
        <f>IF(OR(B383="",C383=""),"",IFERROR(INDEX(Settings!$B$2:$B$11,MATCH(C383,Settings!$A$2:$A$11,0)),0))</f>
      </c>
      <c r="F383" s="10"/>
      <c r="G383" s="12">
        <f>IF(OR(B383="",C383="",D383=""),"",IF(D383="Cancelled",0,IF(F383="",E383,F383)))</f>
      </c>
      <c r="H383" s="9"/>
      <c r="I383" s="11">
        <f>IF(A383="","",MONTH(A383))</f>
      </c>
      <c r="J383" s="11">
        <f>IF(A383="","",YEAR(A383))</f>
      </c>
    </row>
    <row r="384" spans="1:10" x14ac:dyDescent="0.25">
      <c r="A384" s="13"/>
      <c r="B384" s="9"/>
      <c r="C384" s="9"/>
      <c r="D384" s="9"/>
      <c r="E384" s="12">
        <f>IF(OR(B384="",C384=""),"",IFERROR(INDEX(Settings!$B$2:$B$11,MATCH(C384,Settings!$A$2:$A$11,0)),0))</f>
      </c>
      <c r="F384" s="10"/>
      <c r="G384" s="12">
        <f>IF(OR(B384="",C384="",D384=""),"",IF(D384="Cancelled",0,IF(F384="",E384,F384)))</f>
      </c>
      <c r="H384" s="9"/>
      <c r="I384" s="11">
        <f>IF(A384="","",MONTH(A384))</f>
      </c>
      <c r="J384" s="11">
        <f>IF(A384="","",YEAR(A384))</f>
      </c>
    </row>
    <row r="385" spans="1:10" x14ac:dyDescent="0.25">
      <c r="A385" s="13"/>
      <c r="B385" s="9"/>
      <c r="C385" s="9"/>
      <c r="D385" s="9"/>
      <c r="E385" s="12">
        <f>IF(OR(B385="",C385=""),"",IFERROR(INDEX(Settings!$B$2:$B$11,MATCH(C385,Settings!$A$2:$A$11,0)),0))</f>
      </c>
      <c r="F385" s="10"/>
      <c r="G385" s="12">
        <f>IF(OR(B385="",C385="",D385=""),"",IF(D385="Cancelled",0,IF(F385="",E385,F385)))</f>
      </c>
      <c r="H385" s="9"/>
      <c r="I385" s="11">
        <f>IF(A385="","",MONTH(A385))</f>
      </c>
      <c r="J385" s="11">
        <f>IF(A385="","",YEAR(A385))</f>
      </c>
    </row>
    <row r="386" spans="1:10" x14ac:dyDescent="0.25">
      <c r="A386" s="13"/>
      <c r="B386" s="9"/>
      <c r="C386" s="9"/>
      <c r="D386" s="9"/>
      <c r="E386" s="12">
        <f>IF(OR(B386="",C386=""),"",IFERROR(INDEX(Settings!$B$2:$B$11,MATCH(C386,Settings!$A$2:$A$11,0)),0))</f>
      </c>
      <c r="F386" s="10"/>
      <c r="G386" s="12">
        <f>IF(OR(B386="",C386="",D386=""),"",IF(D386="Cancelled",0,IF(F386="",E386,F386)))</f>
      </c>
      <c r="H386" s="9"/>
      <c r="I386" s="11">
        <f>IF(A386="","",MONTH(A386))</f>
      </c>
      <c r="J386" s="11">
        <f>IF(A386="","",YEAR(A386))</f>
      </c>
    </row>
    <row r="387" spans="1:10" x14ac:dyDescent="0.25">
      <c r="A387" s="13"/>
      <c r="B387" s="9"/>
      <c r="C387" s="9"/>
      <c r="D387" s="9"/>
      <c r="E387" s="12">
        <f>IF(OR(B387="",C387=""),"",IFERROR(INDEX(Settings!$B$2:$B$11,MATCH(C387,Settings!$A$2:$A$11,0)),0))</f>
      </c>
      <c r="F387" s="10"/>
      <c r="G387" s="12">
        <f>IF(OR(B387="",C387="",D387=""),"",IF(D387="Cancelled",0,IF(F387="",E387,F387)))</f>
      </c>
      <c r="H387" s="9"/>
      <c r="I387" s="11">
        <f>IF(A387="","",MONTH(A387))</f>
      </c>
      <c r="J387" s="11">
        <f>IF(A387="","",YEAR(A387))</f>
      </c>
    </row>
    <row r="388" spans="1:10" x14ac:dyDescent="0.25">
      <c r="A388" s="13"/>
      <c r="B388" s="9"/>
      <c r="C388" s="9"/>
      <c r="D388" s="9"/>
      <c r="E388" s="12">
        <f>IF(OR(B388="",C388=""),"",IFERROR(INDEX(Settings!$B$2:$B$11,MATCH(C388,Settings!$A$2:$A$11,0)),0))</f>
      </c>
      <c r="F388" s="10"/>
      <c r="G388" s="12">
        <f>IF(OR(B388="",C388="",D388=""),"",IF(D388="Cancelled",0,IF(F388="",E388,F388)))</f>
      </c>
      <c r="H388" s="9"/>
      <c r="I388" s="11">
        <f>IF(A388="","",MONTH(A388))</f>
      </c>
      <c r="J388" s="11">
        <f>IF(A388="","",YEAR(A388))</f>
      </c>
    </row>
    <row r="389" spans="1:10" x14ac:dyDescent="0.25">
      <c r="A389" s="13"/>
      <c r="B389" s="9"/>
      <c r="C389" s="9"/>
      <c r="D389" s="9"/>
      <c r="E389" s="12">
        <f>IF(OR(B389="",C389=""),"",IFERROR(INDEX(Settings!$B$2:$B$11,MATCH(C389,Settings!$A$2:$A$11,0)),0))</f>
      </c>
      <c r="F389" s="10"/>
      <c r="G389" s="12">
        <f>IF(OR(B389="",C389="",D389=""),"",IF(D389="Cancelled",0,IF(F389="",E389,F389)))</f>
      </c>
      <c r="H389" s="9"/>
      <c r="I389" s="11">
        <f>IF(A389="","",MONTH(A389))</f>
      </c>
      <c r="J389" s="11">
        <f>IF(A389="","",YEAR(A389))</f>
      </c>
    </row>
    <row r="390" spans="1:10" x14ac:dyDescent="0.25">
      <c r="A390" s="13"/>
      <c r="B390" s="9"/>
      <c r="C390" s="9"/>
      <c r="D390" s="9"/>
      <c r="E390" s="12">
        <f>IF(OR(B390="",C390=""),"",IFERROR(INDEX(Settings!$B$2:$B$11,MATCH(C390,Settings!$A$2:$A$11,0)),0))</f>
      </c>
      <c r="F390" s="10"/>
      <c r="G390" s="12">
        <f>IF(OR(B390="",C390="",D390=""),"",IF(D390="Cancelled",0,IF(F390="",E390,F390)))</f>
      </c>
      <c r="H390" s="9"/>
      <c r="I390" s="11">
        <f>IF(A390="","",MONTH(A390))</f>
      </c>
      <c r="J390" s="11">
        <f>IF(A390="","",YEAR(A390))</f>
      </c>
    </row>
    <row r="391" spans="1:10" x14ac:dyDescent="0.25">
      <c r="A391" s="13"/>
      <c r="B391" s="9"/>
      <c r="C391" s="9"/>
      <c r="D391" s="9"/>
      <c r="E391" s="12">
        <f>IF(OR(B391="",C391=""),"",IFERROR(INDEX(Settings!$B$2:$B$11,MATCH(C391,Settings!$A$2:$A$11,0)),0))</f>
      </c>
      <c r="F391" s="10"/>
      <c r="G391" s="12">
        <f>IF(OR(B391="",C391="",D391=""),"",IF(D391="Cancelled",0,IF(F391="",E391,F391)))</f>
      </c>
      <c r="H391" s="9"/>
      <c r="I391" s="11">
        <f>IF(A391="","",MONTH(A391))</f>
      </c>
      <c r="J391" s="11">
        <f>IF(A391="","",YEAR(A391))</f>
      </c>
    </row>
    <row r="392" spans="1:10" x14ac:dyDescent="0.25">
      <c r="A392" s="13"/>
      <c r="B392" s="9"/>
      <c r="C392" s="9"/>
      <c r="D392" s="9"/>
      <c r="E392" s="12">
        <f>IF(OR(B392="",C392=""),"",IFERROR(INDEX(Settings!$B$2:$B$11,MATCH(C392,Settings!$A$2:$A$11,0)),0))</f>
      </c>
      <c r="F392" s="10"/>
      <c r="G392" s="12">
        <f>IF(OR(B392="",C392="",D392=""),"",IF(D392="Cancelled",0,IF(F392="",E392,F392)))</f>
      </c>
      <c r="H392" s="9"/>
      <c r="I392" s="11">
        <f>IF(A392="","",MONTH(A392))</f>
      </c>
      <c r="J392" s="11">
        <f>IF(A392="","",YEAR(A392))</f>
      </c>
    </row>
    <row r="393" spans="1:10" x14ac:dyDescent="0.25">
      <c r="A393" s="13"/>
      <c r="B393" s="9"/>
      <c r="C393" s="9"/>
      <c r="D393" s="9"/>
      <c r="E393" s="12">
        <f>IF(OR(B393="",C393=""),"",IFERROR(INDEX(Settings!$B$2:$B$11,MATCH(C393,Settings!$A$2:$A$11,0)),0))</f>
      </c>
      <c r="F393" s="10"/>
      <c r="G393" s="12">
        <f>IF(OR(B393="",C393="",D393=""),"",IF(D393="Cancelled",0,IF(F393="",E393,F393)))</f>
      </c>
      <c r="H393" s="9"/>
      <c r="I393" s="11">
        <f>IF(A393="","",MONTH(A393))</f>
      </c>
      <c r="J393" s="11">
        <f>IF(A393="","",YEAR(A393))</f>
      </c>
    </row>
    <row r="394" spans="1:10" x14ac:dyDescent="0.25">
      <c r="A394" s="13"/>
      <c r="B394" s="9"/>
      <c r="C394" s="9"/>
      <c r="D394" s="9"/>
      <c r="E394" s="12">
        <f>IF(OR(B394="",C394=""),"",IFERROR(INDEX(Settings!$B$2:$B$11,MATCH(C394,Settings!$A$2:$A$11,0)),0))</f>
      </c>
      <c r="F394" s="10"/>
      <c r="G394" s="12">
        <f>IF(OR(B394="",C394="",D394=""),"",IF(D394="Cancelled",0,IF(F394="",E394,F394)))</f>
      </c>
      <c r="H394" s="9"/>
      <c r="I394" s="11">
        <f>IF(A394="","",MONTH(A394))</f>
      </c>
      <c r="J394" s="11">
        <f>IF(A394="","",YEAR(A394))</f>
      </c>
    </row>
    <row r="395" spans="1:10" x14ac:dyDescent="0.25">
      <c r="A395" s="13"/>
      <c r="B395" s="9"/>
      <c r="C395" s="9"/>
      <c r="D395" s="9"/>
      <c r="E395" s="12">
        <f>IF(OR(B395="",C395=""),"",IFERROR(INDEX(Settings!$B$2:$B$11,MATCH(C395,Settings!$A$2:$A$11,0)),0))</f>
      </c>
      <c r="F395" s="10"/>
      <c r="G395" s="12">
        <f>IF(OR(B395="",C395="",D395=""),"",IF(D395="Cancelled",0,IF(F395="",E395,F395)))</f>
      </c>
      <c r="H395" s="9"/>
      <c r="I395" s="11">
        <f>IF(A395="","",MONTH(A395))</f>
      </c>
      <c r="J395" s="11">
        <f>IF(A395="","",YEAR(A395))</f>
      </c>
    </row>
    <row r="396" spans="1:10" x14ac:dyDescent="0.25">
      <c r="A396" s="13"/>
      <c r="B396" s="9"/>
      <c r="C396" s="9"/>
      <c r="D396" s="9"/>
      <c r="E396" s="12">
        <f>IF(OR(B396="",C396=""),"",IFERROR(INDEX(Settings!$B$2:$B$11,MATCH(C396,Settings!$A$2:$A$11,0)),0))</f>
      </c>
      <c r="F396" s="10"/>
      <c r="G396" s="12">
        <f>IF(OR(B396="",C396="",D396=""),"",IF(D396="Cancelled",0,IF(F396="",E396,F396)))</f>
      </c>
      <c r="H396" s="9"/>
      <c r="I396" s="11">
        <f>IF(A396="","",MONTH(A396))</f>
      </c>
      <c r="J396" s="11">
        <f>IF(A396="","",YEAR(A396))</f>
      </c>
    </row>
    <row r="397" spans="1:10" x14ac:dyDescent="0.25">
      <c r="A397" s="13"/>
      <c r="B397" s="9"/>
      <c r="C397" s="9"/>
      <c r="D397" s="9"/>
      <c r="E397" s="12">
        <f>IF(OR(B397="",C397=""),"",IFERROR(INDEX(Settings!$B$2:$B$11,MATCH(C397,Settings!$A$2:$A$11,0)),0))</f>
      </c>
      <c r="F397" s="10"/>
      <c r="G397" s="12">
        <f>IF(OR(B397="",C397="",D397=""),"",IF(D397="Cancelled",0,IF(F397="",E397,F397)))</f>
      </c>
      <c r="H397" s="9"/>
      <c r="I397" s="11">
        <f>IF(A397="","",MONTH(A397))</f>
      </c>
      <c r="J397" s="11">
        <f>IF(A397="","",YEAR(A397))</f>
      </c>
    </row>
    <row r="398" spans="1:10" x14ac:dyDescent="0.25">
      <c r="A398" s="13"/>
      <c r="B398" s="9"/>
      <c r="C398" s="9"/>
      <c r="D398" s="9"/>
      <c r="E398" s="12">
        <f>IF(OR(B398="",C398=""),"",IFERROR(INDEX(Settings!$B$2:$B$11,MATCH(C398,Settings!$A$2:$A$11,0)),0))</f>
      </c>
      <c r="F398" s="10"/>
      <c r="G398" s="12">
        <f>IF(OR(B398="",C398="",D398=""),"",IF(D398="Cancelled",0,IF(F398="",E398,F398)))</f>
      </c>
      <c r="H398" s="9"/>
      <c r="I398" s="11">
        <f>IF(A398="","",MONTH(A398))</f>
      </c>
      <c r="J398" s="11">
        <f>IF(A398="","",YEAR(A398))</f>
      </c>
    </row>
    <row r="399" spans="1:10" x14ac:dyDescent="0.25">
      <c r="A399" s="13"/>
      <c r="B399" s="9"/>
      <c r="C399" s="9"/>
      <c r="D399" s="9"/>
      <c r="E399" s="12">
        <f>IF(OR(B399="",C399=""),"",IFERROR(INDEX(Settings!$B$2:$B$11,MATCH(C399,Settings!$A$2:$A$11,0)),0))</f>
      </c>
      <c r="F399" s="10"/>
      <c r="G399" s="12">
        <f>IF(OR(B399="",C399="",D399=""),"",IF(D399="Cancelled",0,IF(F399="",E399,F399)))</f>
      </c>
      <c r="H399" s="9"/>
      <c r="I399" s="11">
        <f>IF(A399="","",MONTH(A399))</f>
      </c>
      <c r="J399" s="11">
        <f>IF(A399="","",YEAR(A399))</f>
      </c>
    </row>
    <row r="400" spans="1:10" x14ac:dyDescent="0.25">
      <c r="A400" s="13"/>
      <c r="B400" s="9"/>
      <c r="C400" s="9"/>
      <c r="D400" s="9"/>
      <c r="E400" s="12">
        <f>IF(OR(B400="",C400=""),"",IFERROR(INDEX(Settings!$B$2:$B$11,MATCH(C400,Settings!$A$2:$A$11,0)),0))</f>
      </c>
      <c r="F400" s="10"/>
      <c r="G400" s="12">
        <f>IF(OR(B400="",C400="",D400=""),"",IF(D400="Cancelled",0,IF(F400="",E400,F400)))</f>
      </c>
      <c r="H400" s="9"/>
      <c r="I400" s="11">
        <f>IF(A400="","",MONTH(A400))</f>
      </c>
      <c r="J400" s="11">
        <f>IF(A400="","",YEAR(A400))</f>
      </c>
    </row>
    <row r="401" spans="1:10" x14ac:dyDescent="0.25">
      <c r="A401" s="13"/>
      <c r="B401" s="9"/>
      <c r="C401" s="9"/>
      <c r="D401" s="9"/>
      <c r="E401" s="12">
        <f>IF(OR(B401="",C401=""),"",IFERROR(INDEX(Settings!$B$2:$B$11,MATCH(C401,Settings!$A$2:$A$11,0)),0))</f>
      </c>
      <c r="F401" s="10"/>
      <c r="G401" s="12">
        <f>IF(OR(B401="",C401="",D401=""),"",IF(D401="Cancelled",0,IF(F401="",E401,F401)))</f>
      </c>
      <c r="H401" s="9"/>
      <c r="I401" s="11">
        <f>IF(A401="","",MONTH(A401))</f>
      </c>
      <c r="J401" s="11">
        <f>IF(A401="","",YEAR(A401))</f>
      </c>
    </row>
  </sheetData>
  <conditionalFormatting sqref="H2:H401">
    <cfRule type="containsText" dxfId="0" priority="1">
      <formula>NOT(ISERROR(SEARCH("No",H2)))</formula>
    </cfRule>
  </conditionalFormatting>
  <dataValidations count="12">
    <dataValidation type="date" operator="greaterThan" allowBlank="1" showErrorMessage="1" error="Enter a date, e.g. 2026-03-14." sqref="A10:A401">
      <formula1>36526</formula1>
    </dataValidation>
    <dataValidation type="date" operator="greaterThan" allowBlank="1" showErrorMessage="1" error="Enter a date, e.g. 2026-03-14." sqref="A2:A401">
      <formula1>36526</formula1>
    </dataValidation>
    <dataValidation type="list" allowBlank="1" showErrorMessage="1" errorTitle="Pick from the list" error="Choose a value from the drop-down (edit the lists on the Settings tab)." sqref="B10:B401">
      <formula1>Clients!$A$2:$A$101</formula1>
    </dataValidation>
    <dataValidation type="list" allowBlank="1" showErrorMessage="1" errorTitle="Pick from the list" error="Choose a value from the drop-down (edit the lists on the Settings tab)." sqref="B2:B401">
      <formula1>Clients!$A$2:$A$101</formula1>
    </dataValidation>
    <dataValidation type="list" allowBlank="1" showErrorMessage="1" errorTitle="Pick from the list" error="Choose a value from the drop-down (edit the lists on the Settings tab)." sqref="C10:C401">
      <formula1>Settings!$A$2:$A$11</formula1>
    </dataValidation>
    <dataValidation type="list" allowBlank="1" showErrorMessage="1" errorTitle="Pick from the list" error="Choose a value from the drop-down (edit the lists on the Settings tab)." sqref="C2:C401">
      <formula1>Settings!$A$2:$A$11</formula1>
    </dataValidation>
    <dataValidation type="list" allowBlank="1" showErrorMessage="1" errorTitle="Pick from the list" error="Choose a value from the drop-down (edit the lists on the Settings tab)." sqref="D10:D401">
      <formula1>"Completed,No-show,Cancelled"</formula1>
    </dataValidation>
    <dataValidation type="list" allowBlank="1" showErrorMessage="1" errorTitle="Pick from the list" error="Choose a value from the drop-down (edit the lists on the Settings tab)." sqref="D2:D401">
      <formula1>"Completed,No-show,Cancelled"</formula1>
    </dataValidation>
    <dataValidation type="decimal" operator="greaterThanOrEqual" allowBlank="1" showErrorMessage="1" error="Enter a number (0 or more)." sqref="F10:F401">
      <formula1>0</formula1>
    </dataValidation>
    <dataValidation type="decimal" operator="greaterThanOrEqual" allowBlank="1" showErrorMessage="1" error="Enter a number (0 or more)." sqref="F2:F401">
      <formula1>0</formula1>
    </dataValidation>
    <dataValidation type="list" allowBlank="1" showErrorMessage="1" errorTitle="Pick from the list" error="Choose a value from the drop-down (edit the lists on the Settings tab)." sqref="H10:H401">
      <formula1>"Yes,No"</formula1>
    </dataValidation>
    <dataValidation type="list" allowBlank="1" showErrorMessage="1" errorTitle="Pick from the list" error="Choose a value from the drop-down (edit the lists on the Settings tab)." sqref="H2:H40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H16"/>
  <sheetFormatPr defaultRowHeight="15" outlineLevelRow="0" outlineLevelCol="0" x14ac:dyDescent="55"/>
  <cols>
    <col min="1" max="3" width="10" customWidth="1"/>
    <col min="4" max="4" width="12" customWidth="1"/>
    <col min="5" max="5" width="3" customWidth="1"/>
    <col min="6" max="6" width="26" customWidth="1"/>
    <col min="7" max="7" width="12" customWidth="1"/>
    <col min="8" max="8" width="10" customWidth="1"/>
  </cols>
  <sheetData>
    <row r="1" spans="1:1" x14ac:dyDescent="0.25">
      <c r="A1" s="1">
        <f>"Personal trainer dashboard "&amp;Settings!D2</f>
      </c>
    </row>
    <row r="3" spans="1:8" x14ac:dyDescent="0.25">
      <c r="A3" s="4" t="s">
        <v>15</v>
      </c>
      <c r="B3" s="4" t="s">
        <v>16</v>
      </c>
      <c r="C3" s="4" t="s">
        <v>17</v>
      </c>
      <c r="D3" s="4" t="s">
        <v>18</v>
      </c>
      <c r="F3" s="4" t="s">
        <v>19</v>
      </c>
      <c r="G3" s="4" t="s">
        <v>18</v>
      </c>
      <c r="H3" s="4" t="s">
        <v>20</v>
      </c>
    </row>
    <row r="4" spans="1:8" x14ac:dyDescent="0.25">
      <c r="A4" t="s">
        <v>21</v>
      </c>
      <c r="B4">
        <f>COUNTIFS(Sessions!$I$2:$I$401,1,Sessions!$J$2:$J$401,Settings!$D$2,Sessions!$D$2:$D$401,"Completed")</f>
      </c>
      <c r="C4">
        <f>COUNTIFS(Sessions!$I$2:$I$401,1,Sessions!$J$2:$J$401,Settings!$D$2,Sessions!$D$2:$D$401,"No-show")</f>
      </c>
      <c r="D4" s="5">
        <f>SUMIFS(Sessions!$G$2:$G$401,Sessions!$I$2:$I$401,1,Sessions!$J$2:$J$401,Settings!$D$2)</f>
      </c>
      <c r="F4">
        <f>IF(Settings!A2="","",Settings!A2)</f>
      </c>
      <c r="G4" s="5">
        <f>IF(F4="","",SUMIFS(Sessions!$G$2:$G$401,Sessions!$C$2:$C$401,F4,Sessions!$J$2:$J$401,Settings!$D$2))</f>
      </c>
      <c r="H4">
        <f>IF(F4="","",COUNTIFS(Sessions!$C$2:$C$401,F4,Sessions!$J$2:$J$401,Settings!$D$2,Sessions!$G$2:$G$401,"&gt;0"))</f>
      </c>
    </row>
    <row r="5" spans="1:8" x14ac:dyDescent="0.25">
      <c r="A5" t="s">
        <v>22</v>
      </c>
      <c r="B5">
        <f>COUNTIFS(Sessions!$I$2:$I$401,2,Sessions!$J$2:$J$401,Settings!$D$2,Sessions!$D$2:$D$401,"Completed")</f>
      </c>
      <c r="C5">
        <f>COUNTIFS(Sessions!$I$2:$I$401,2,Sessions!$J$2:$J$401,Settings!$D$2,Sessions!$D$2:$D$401,"No-show")</f>
      </c>
      <c r="D5" s="5">
        <f>SUMIFS(Sessions!$G$2:$G$401,Sessions!$I$2:$I$401,2,Sessions!$J$2:$J$401,Settings!$D$2)</f>
      </c>
      <c r="F5">
        <f>IF(Settings!A3="","",Settings!A3)</f>
      </c>
      <c r="G5" s="5">
        <f>IF(F5="","",SUMIFS(Sessions!$G$2:$G$401,Sessions!$C$2:$C$401,F5,Sessions!$J$2:$J$401,Settings!$D$2))</f>
      </c>
      <c r="H5">
        <f>IF(F5="","",COUNTIFS(Sessions!$C$2:$C$401,F5,Sessions!$J$2:$J$401,Settings!$D$2,Sessions!$G$2:$G$401,"&gt;0"))</f>
      </c>
    </row>
    <row r="6" spans="1:8" x14ac:dyDescent="0.25">
      <c r="A6" t="s">
        <v>23</v>
      </c>
      <c r="B6">
        <f>COUNTIFS(Sessions!$I$2:$I$401,3,Sessions!$J$2:$J$401,Settings!$D$2,Sessions!$D$2:$D$401,"Completed")</f>
      </c>
      <c r="C6">
        <f>COUNTIFS(Sessions!$I$2:$I$401,3,Sessions!$J$2:$J$401,Settings!$D$2,Sessions!$D$2:$D$401,"No-show")</f>
      </c>
      <c r="D6" s="5">
        <f>SUMIFS(Sessions!$G$2:$G$401,Sessions!$I$2:$I$401,3,Sessions!$J$2:$J$401,Settings!$D$2)</f>
      </c>
      <c r="F6">
        <f>IF(Settings!A4="","",Settings!A4)</f>
      </c>
      <c r="G6" s="5">
        <f>IF(F6="","",SUMIFS(Sessions!$G$2:$G$401,Sessions!$C$2:$C$401,F6,Sessions!$J$2:$J$401,Settings!$D$2))</f>
      </c>
      <c r="H6">
        <f>IF(F6="","",COUNTIFS(Sessions!$C$2:$C$401,F6,Sessions!$J$2:$J$401,Settings!$D$2,Sessions!$G$2:$G$401,"&gt;0"))</f>
      </c>
    </row>
    <row r="7" spans="1:8" x14ac:dyDescent="0.25">
      <c r="A7" t="s">
        <v>24</v>
      </c>
      <c r="B7">
        <f>COUNTIFS(Sessions!$I$2:$I$401,4,Sessions!$J$2:$J$401,Settings!$D$2,Sessions!$D$2:$D$401,"Completed")</f>
      </c>
      <c r="C7">
        <f>COUNTIFS(Sessions!$I$2:$I$401,4,Sessions!$J$2:$J$401,Settings!$D$2,Sessions!$D$2:$D$401,"No-show")</f>
      </c>
      <c r="D7" s="5">
        <f>SUMIFS(Sessions!$G$2:$G$401,Sessions!$I$2:$I$401,4,Sessions!$J$2:$J$401,Settings!$D$2)</f>
      </c>
      <c r="F7">
        <f>IF(Settings!A5="","",Settings!A5)</f>
      </c>
      <c r="G7" s="5">
        <f>IF(F7="","",SUMIFS(Sessions!$G$2:$G$401,Sessions!$C$2:$C$401,F7,Sessions!$J$2:$J$401,Settings!$D$2))</f>
      </c>
      <c r="H7">
        <f>IF(F7="","",COUNTIFS(Sessions!$C$2:$C$401,F7,Sessions!$J$2:$J$401,Settings!$D$2,Sessions!$G$2:$G$401,"&gt;0"))</f>
      </c>
    </row>
    <row r="8" spans="1:8" x14ac:dyDescent="0.25">
      <c r="A8" t="s">
        <v>25</v>
      </c>
      <c r="B8">
        <f>COUNTIFS(Sessions!$I$2:$I$401,5,Sessions!$J$2:$J$401,Settings!$D$2,Sessions!$D$2:$D$401,"Completed")</f>
      </c>
      <c r="C8">
        <f>COUNTIFS(Sessions!$I$2:$I$401,5,Sessions!$J$2:$J$401,Settings!$D$2,Sessions!$D$2:$D$401,"No-show")</f>
      </c>
      <c r="D8" s="5">
        <f>SUMIFS(Sessions!$G$2:$G$401,Sessions!$I$2:$I$401,5,Sessions!$J$2:$J$401,Settings!$D$2)</f>
      </c>
      <c r="F8">
        <f>IF(Settings!A6="","",Settings!A6)</f>
      </c>
      <c r="G8" s="5">
        <f>IF(F8="","",SUMIFS(Sessions!$G$2:$G$401,Sessions!$C$2:$C$401,F8,Sessions!$J$2:$J$401,Settings!$D$2))</f>
      </c>
      <c r="H8">
        <f>IF(F8="","",COUNTIFS(Sessions!$C$2:$C$401,F8,Sessions!$J$2:$J$401,Settings!$D$2,Sessions!$G$2:$G$401,"&gt;0"))</f>
      </c>
    </row>
    <row r="9" spans="1:8" x14ac:dyDescent="0.25">
      <c r="A9" t="s">
        <v>26</v>
      </c>
      <c r="B9">
        <f>COUNTIFS(Sessions!$I$2:$I$401,6,Sessions!$J$2:$J$401,Settings!$D$2,Sessions!$D$2:$D$401,"Completed")</f>
      </c>
      <c r="C9">
        <f>COUNTIFS(Sessions!$I$2:$I$401,6,Sessions!$J$2:$J$401,Settings!$D$2,Sessions!$D$2:$D$401,"No-show")</f>
      </c>
      <c r="D9" s="5">
        <f>SUMIFS(Sessions!$G$2:$G$401,Sessions!$I$2:$I$401,6,Sessions!$J$2:$J$401,Settings!$D$2)</f>
      </c>
      <c r="F9">
        <f>IF(Settings!A7="","",Settings!A7)</f>
      </c>
      <c r="G9" s="5">
        <f>IF(F9="","",SUMIFS(Sessions!$G$2:$G$401,Sessions!$C$2:$C$401,F9,Sessions!$J$2:$J$401,Settings!$D$2))</f>
      </c>
      <c r="H9">
        <f>IF(F9="","",COUNTIFS(Sessions!$C$2:$C$401,F9,Sessions!$J$2:$J$401,Settings!$D$2,Sessions!$G$2:$G$401,"&gt;0"))</f>
      </c>
    </row>
    <row r="10" spans="1:8" x14ac:dyDescent="0.25">
      <c r="A10" t="s">
        <v>27</v>
      </c>
      <c r="B10">
        <f>COUNTIFS(Sessions!$I$2:$I$401,7,Sessions!$J$2:$J$401,Settings!$D$2,Sessions!$D$2:$D$401,"Completed")</f>
      </c>
      <c r="C10">
        <f>COUNTIFS(Sessions!$I$2:$I$401,7,Sessions!$J$2:$J$401,Settings!$D$2,Sessions!$D$2:$D$401,"No-show")</f>
      </c>
      <c r="D10" s="5">
        <f>SUMIFS(Sessions!$G$2:$G$401,Sessions!$I$2:$I$401,7,Sessions!$J$2:$J$401,Settings!$D$2)</f>
      </c>
      <c r="F10">
        <f>IF(Settings!A8="","",Settings!A8)</f>
      </c>
      <c r="G10" s="5">
        <f>IF(F10="","",SUMIFS(Sessions!$G$2:$G$401,Sessions!$C$2:$C$401,F10,Sessions!$J$2:$J$401,Settings!$D$2))</f>
      </c>
      <c r="H10">
        <f>IF(F10="","",COUNTIFS(Sessions!$C$2:$C$401,F10,Sessions!$J$2:$J$401,Settings!$D$2,Sessions!$G$2:$G$401,"&gt;0"))</f>
      </c>
    </row>
    <row r="11" spans="1:8" x14ac:dyDescent="0.25">
      <c r="A11" t="s">
        <v>28</v>
      </c>
      <c r="B11">
        <f>COUNTIFS(Sessions!$I$2:$I$401,8,Sessions!$J$2:$J$401,Settings!$D$2,Sessions!$D$2:$D$401,"Completed")</f>
      </c>
      <c r="C11">
        <f>COUNTIFS(Sessions!$I$2:$I$401,8,Sessions!$J$2:$J$401,Settings!$D$2,Sessions!$D$2:$D$401,"No-show")</f>
      </c>
      <c r="D11" s="5">
        <f>SUMIFS(Sessions!$G$2:$G$401,Sessions!$I$2:$I$401,8,Sessions!$J$2:$J$401,Settings!$D$2)</f>
      </c>
      <c r="F11">
        <f>IF(Settings!A9="","",Settings!A9)</f>
      </c>
      <c r="G11" s="5">
        <f>IF(F11="","",SUMIFS(Sessions!$G$2:$G$401,Sessions!$C$2:$C$401,F11,Sessions!$J$2:$J$401,Settings!$D$2))</f>
      </c>
      <c r="H11">
        <f>IF(F11="","",COUNTIFS(Sessions!$C$2:$C$401,F11,Sessions!$J$2:$J$401,Settings!$D$2,Sessions!$G$2:$G$401,"&gt;0"))</f>
      </c>
    </row>
    <row r="12" spans="1:8" x14ac:dyDescent="0.25">
      <c r="A12" t="s">
        <v>29</v>
      </c>
      <c r="B12">
        <f>COUNTIFS(Sessions!$I$2:$I$401,9,Sessions!$J$2:$J$401,Settings!$D$2,Sessions!$D$2:$D$401,"Completed")</f>
      </c>
      <c r="C12">
        <f>COUNTIFS(Sessions!$I$2:$I$401,9,Sessions!$J$2:$J$401,Settings!$D$2,Sessions!$D$2:$D$401,"No-show")</f>
      </c>
      <c r="D12" s="5">
        <f>SUMIFS(Sessions!$G$2:$G$401,Sessions!$I$2:$I$401,9,Sessions!$J$2:$J$401,Settings!$D$2)</f>
      </c>
      <c r="F12">
        <f>IF(Settings!A10="","",Settings!A10)</f>
      </c>
      <c r="G12" s="5">
        <f>IF(F12="","",SUMIFS(Sessions!$G$2:$G$401,Sessions!$C$2:$C$401,F12,Sessions!$J$2:$J$401,Settings!$D$2))</f>
      </c>
      <c r="H12">
        <f>IF(F12="","",COUNTIFS(Sessions!$C$2:$C$401,F12,Sessions!$J$2:$J$401,Settings!$D$2,Sessions!$G$2:$G$401,"&gt;0"))</f>
      </c>
    </row>
    <row r="13" spans="1:8" x14ac:dyDescent="0.25">
      <c r="A13" t="s">
        <v>30</v>
      </c>
      <c r="B13">
        <f>COUNTIFS(Sessions!$I$2:$I$401,10,Sessions!$J$2:$J$401,Settings!$D$2,Sessions!$D$2:$D$401,"Completed")</f>
      </c>
      <c r="C13">
        <f>COUNTIFS(Sessions!$I$2:$I$401,10,Sessions!$J$2:$J$401,Settings!$D$2,Sessions!$D$2:$D$401,"No-show")</f>
      </c>
      <c r="D13" s="5">
        <f>SUMIFS(Sessions!$G$2:$G$401,Sessions!$I$2:$I$401,10,Sessions!$J$2:$J$401,Settings!$D$2)</f>
      </c>
      <c r="F13">
        <f>IF(Settings!A11="","",Settings!A11)</f>
      </c>
      <c r="G13" s="5">
        <f>IF(F13="","",SUMIFS(Sessions!$G$2:$G$401,Sessions!$C$2:$C$401,F13,Sessions!$J$2:$J$401,Settings!$D$2))</f>
      </c>
      <c r="H13">
        <f>IF(F13="","",COUNTIFS(Sessions!$C$2:$C$401,F13,Sessions!$J$2:$J$401,Settings!$D$2,Sessions!$G$2:$G$401,"&gt;0"))</f>
      </c>
    </row>
    <row r="14" spans="1:4" x14ac:dyDescent="0.25">
      <c r="A14" t="s">
        <v>31</v>
      </c>
      <c r="B14">
        <f>COUNTIFS(Sessions!$I$2:$I$401,11,Sessions!$J$2:$J$401,Settings!$D$2,Sessions!$D$2:$D$401,"Completed")</f>
      </c>
      <c r="C14">
        <f>COUNTIFS(Sessions!$I$2:$I$401,11,Sessions!$J$2:$J$401,Settings!$D$2,Sessions!$D$2:$D$401,"No-show")</f>
      </c>
      <c r="D14" s="5">
        <f>SUMIFS(Sessions!$G$2:$G$401,Sessions!$I$2:$I$401,11,Sessions!$J$2:$J$401,Settings!$D$2)</f>
      </c>
    </row>
    <row r="15" spans="1:7" x14ac:dyDescent="0.25">
      <c r="A15" t="s">
        <v>32</v>
      </c>
      <c r="B15">
        <f>COUNTIFS(Sessions!$I$2:$I$401,12,Sessions!$J$2:$J$401,Settings!$D$2,Sessions!$D$2:$D$401,"Completed")</f>
      </c>
      <c r="C15">
        <f>COUNTIFS(Sessions!$I$2:$I$401,12,Sessions!$J$2:$J$401,Settings!$D$2,Sessions!$D$2:$D$401,"No-show")</f>
      </c>
      <c r="D15" s="5">
        <f>SUMIFS(Sessions!$G$2:$G$401,Sessions!$I$2:$I$401,12,Sessions!$J$2:$J$401,Settings!$D$2)</f>
      </c>
      <c r="F15" s="6" t="s">
        <v>33</v>
      </c>
      <c r="G15" s="6">
        <f>COUNTIFS(Sessions!$H$2:$H$401,"No",Sessions!$G$2:$G$401,"&gt;0",Sessions!$J$2:$J$401,Settings!$D$2)</f>
      </c>
    </row>
    <row r="16" spans="1:7" x14ac:dyDescent="0.25">
      <c r="A16" s="6" t="s">
        <v>34</v>
      </c>
      <c r="B16" s="6">
        <f>SUM(B4:B15)</f>
      </c>
      <c r="C16" s="6">
        <f>SUM(C4:C15)</f>
      </c>
      <c r="D16" s="7">
        <f>SUM(D4:D15)</f>
      </c>
      <c r="F16" s="6" t="s">
        <v>35</v>
      </c>
      <c r="G16" s="7">
        <f>SUMIFS(Sessions!$G$2:$G$401,Sessions!$H$2:$H$401,"No",Sessions!$J$2:$J$401,Settings!$D$2)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How to use</vt:lpstr>
      <vt:lpstr>Dashboard</vt:lpstr>
      <vt:lpstr>Settings</vt:lpstr>
      <vt:lpstr>Clients</vt:lpstr>
      <vt:lpstr>Sessions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2026-11-02T01:26:43Z</dcterms:modified>
</cp:coreProperties>
</file>