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Invoices" state="visible" r:id="rId7"/>
  </sheets>
  <calcPr calcId="171027" fullCalcOnLoad="1"/>
</workbook>
</file>

<file path=xl/sharedStrings.xml><?xml version="1.0" encoding="utf-8"?>
<sst xmlns="http://schemas.openxmlformats.org/spreadsheetml/2006/main" count="69" uniqueCount="63">
  <si>
    <t>Free Invoice Tracker Spreadsheet: how to use it</t>
  </si>
  <si>
    <t>Start here:</t>
  </si>
  <si>
    <t>Yellow cells are yours to fill in. Green-grey cells hold formulas: leave them alone and they fill themselves.</t>
  </si>
  <si>
    <t>The example file is filled with fictional invoices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</si>
  <si>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</si>
  <si>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(2 minutes):</t>
  </si>
  <si>
    <t>1. Settings: type your clients (up to 15) and the year you are tracking (E2). The check date (E4) decides which unpaid invoices are overdue: the blank file uses TODAY() so it updates itself; type a fixed date there to see the sheet as of that day.</t>
  </si>
  <si>
    <t>2. Invoices: one row per invoice: number, client, what it was for, invoice date, due date and amount. When money arrives, type the date and the amount received (partial payments work: type the running total).</t>
  </si>
  <si>
    <t>Status fills in: PAID, PARTIAL, OVERDUE (due date before the check date and a balance left) or OPEN. Balance and days overdue fill in too.</t>
  </si>
  <si>
    <t>What you get:</t>
  </si>
  <si>
    <t>Dashboard: invoiced, collected and outstanding by month; each client with invoiced, collected and what they still owe; an ageing table (not yet due, 1-30, 31-60, over 60 days overdue); counts by status.</t>
  </si>
  <si>
    <t>Limits: 500 invoice rows, 15 clients. This is a record-keeping tool, not accounting or tax advice.</t>
  </si>
  <si>
    <t>Need expenses, Schedule C categories and quarterly tax too? See the paid templates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</si>
  <si>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</si>
  <si>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</si>
  <si>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</si>
  <si>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</si>
  <si>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Invoiced</t>
  </si>
  <si>
    <t>Collected</t>
  </si>
  <si>
    <t>Client</t>
  </si>
  <si>
    <t>Invoices</t>
  </si>
  <si>
    <t>Owes now</t>
  </si>
  <si>
    <t>Ageing (balance)</t>
  </si>
  <si>
    <t>Amount</t>
  </si>
  <si>
    <t>Jan</t>
  </si>
  <si>
    <t>Not yet due</t>
  </si>
  <si>
    <t>Feb</t>
  </si>
  <si>
    <t>1-30 days overdue</t>
  </si>
  <si>
    <t>Mar</t>
  </si>
  <si>
    <t>31-60 days overdue</t>
  </si>
  <si>
    <t>Apr</t>
  </si>
  <si>
    <t>Over 60 days overdue</t>
  </si>
  <si>
    <t>May</t>
  </si>
  <si>
    <t>Total outstanding</t>
  </si>
  <si>
    <t>Jun</t>
  </si>
  <si>
    <t>Jul</t>
  </si>
  <si>
    <t>Invoices by status</t>
  </si>
  <si>
    <t>Count</t>
  </si>
  <si>
    <t>Aug</t>
  </si>
  <si>
    <t>PAID</t>
  </si>
  <si>
    <t>Sep</t>
  </si>
  <si>
    <t>PARTIAL</t>
  </si>
  <si>
    <t>Oct</t>
  </si>
  <si>
    <t>OPEN</t>
  </si>
  <si>
    <t>Nov</t>
  </si>
  <si>
    <t>OVERDUE</t>
  </si>
  <si>
    <t>Dec</t>
  </si>
  <si>
    <t>Year</t>
  </si>
  <si>
    <t>Average days overdue</t>
  </si>
  <si>
    <t>Check date</t>
  </si>
  <si>
    <t>Invoice #</t>
  </si>
  <si>
    <t>Description</t>
  </si>
  <si>
    <t>Invoice date</t>
  </si>
  <si>
    <t>Due date</t>
  </si>
  <si>
    <t>Paid on</t>
  </si>
  <si>
    <t>Amount received</t>
  </si>
  <si>
    <t>Balance</t>
  </si>
  <si>
    <t>Status</t>
  </si>
  <si>
    <t>Days overdue</t>
  </si>
  <si>
    <t>Invoiced month</t>
  </si>
  <si>
    <t>Invoiced year</t>
  </si>
  <si>
    <t>Paid month</t>
  </si>
  <si>
    <t>Paid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</si>
</sst>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0.0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6" fontId="0" fillId="3" borderId="0" xfId="0" applyNumberFormat="1" applyFill="1"/>
    <xf numFmtId="164" fontId="0" fillId="3" borderId="0" xfId="0" applyNumberFormat="1" applyFill="1"/>
    <xf numFmtId="164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2">
    <dxf>
      <fill>
        <patternFill patternType="solid">
          <bgColor rgb="FFFFC7CE"/>
        </patternFill>
      </fill>
    </dxf>
    <dxf>
      <fill>
        <patternFill patternType="solid"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7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3" t="s">
        <v>12</v>
      </c>
    </row>
    <row r="15" spans="1:1" x14ac:dyDescent="0.25">
      <c r="A15" s="2" t="s">
        <v>13</v>
      </c>
    </row>
    <row r="16" spans="1:1" x14ac:dyDescent="0.25">
      <c r="A16" s="3" t="s">
        <v>14</v>
      </c>
    </row>
    <row r="17" spans="1:1" x14ac:dyDescent="0.25">
      <c r="A17" s="3" t="s">
        <v>15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4" max="4" width="16" customWidth="1"/>
    <col min="5" max="5" width="14" customWidth="1"/>
  </cols>
  <sheetData>
    <row r="1" ht="30" customHeight="1" spans="1:4" x14ac:dyDescent="0.25">
      <c r="A1" s="9" t="s">
        <v>19</v>
      </c>
      <c r="D1" s="4" t="s">
        <v>47</v>
      </c>
    </row>
    <row r="2" spans="1:5" x14ac:dyDescent="0.25">
      <c r="A2" s="10"/>
      <c r="E2" s="10">
        <v>2026</v>
      </c>
    </row>
    <row r="3" spans="1:4" x14ac:dyDescent="0.25">
      <c r="A3" s="10"/>
      <c r="D3" s="4" t="s">
        <v>49</v>
      </c>
    </row>
    <row r="4" spans="1:5" x14ac:dyDescent="0.25">
      <c r="A4" s="10"/>
      <c r="E4" s="11">
        <f>TODAY()</f>
      </c>
    </row>
    <row r="5" spans="1:1" x14ac:dyDescent="0.25">
      <c r="A5" s="10"/>
    </row>
    <row r="6" spans="1:1" x14ac:dyDescent="0.25">
      <c r="A6" s="10"/>
    </row>
    <row r="7" spans="1:1" x14ac:dyDescent="0.25">
      <c r="A7" s="10"/>
    </row>
    <row r="8" spans="1:1" x14ac:dyDescent="0.25">
      <c r="A8" s="10"/>
    </row>
    <row r="9" spans="1:1" x14ac:dyDescent="0.25">
      <c r="A9" s="10"/>
    </row>
    <row r="10" spans="1:1" x14ac:dyDescent="0.25">
      <c r="A10" s="10"/>
    </row>
    <row r="11" spans="1:1" x14ac:dyDescent="0.25">
      <c r="A11" s="10"/>
    </row>
    <row r="12" spans="1:1" x14ac:dyDescent="0.25">
      <c r="A12" s="10"/>
    </row>
    <row r="13" spans="1:1" x14ac:dyDescent="0.25">
      <c r="A13" s="10"/>
    </row>
    <row r="14" spans="1:1" x14ac:dyDescent="0.25">
      <c r="A14" s="10"/>
    </row>
    <row r="15" spans="1:1" x14ac:dyDescent="0.25">
      <c r="A15" s="10"/>
    </row>
    <row r="16" spans="1:1" x14ac:dyDescent="0.25">
      <c r="A16" s="10"/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2" customWidth="1"/>
    <col min="3" max="3" width="24" customWidth="1"/>
    <col min="4" max="5" width="12" customWidth="1"/>
    <col min="6" max="6" width="11" customWidth="1"/>
    <col min="7" max="7" width="12" customWidth="1"/>
    <col min="8" max="9" width="11" customWidth="1"/>
    <col min="10" max="10" width="10" customWidth="1"/>
    <col min="14" max="15" width="8" customWidth="1"/>
  </cols>
  <sheetData>
    <row r="1" ht="30" customHeight="1" spans="1:15" x14ac:dyDescent="0.25">
      <c r="A1" s="9" t="s">
        <v>50</v>
      </c>
      <c r="B1" s="9" t="s">
        <v>19</v>
      </c>
      <c r="C1" s="9" t="s">
        <v>51</v>
      </c>
      <c r="D1" s="9" t="s">
        <v>52</v>
      </c>
      <c r="E1" s="9" t="s">
        <v>53</v>
      </c>
      <c r="F1" s="9" t="s">
        <v>23</v>
      </c>
      <c r="G1" s="9" t="s">
        <v>54</v>
      </c>
      <c r="H1" s="9" t="s">
        <v>55</v>
      </c>
      <c r="I1" s="9" t="s">
        <v>56</v>
      </c>
      <c r="J1" s="9" t="s">
        <v>57</v>
      </c>
      <c r="K1" s="9" t="s">
        <v>58</v>
      </c>
      <c r="L1" s="9" t="s">
        <v>59</v>
      </c>
      <c r="M1" s="9" t="s">
        <v>60</v>
      </c>
      <c r="N1" s="9" t="s">
        <v>61</v>
      </c>
      <c r="O1" s="9" t="s">
        <v>62</v>
      </c>
    </row>
    <row r="2" spans="1:15" x14ac:dyDescent="0.25">
      <c r="A2" s="10"/>
      <c r="B2" s="10"/>
      <c r="C2" s="10"/>
      <c r="D2" s="11"/>
      <c r="E2" s="11"/>
      <c r="F2" s="12"/>
      <c r="G2" s="11"/>
      <c r="H2" s="12"/>
      <c r="I2" s="13">
        <f>IF(F2="","",F2-N(H2))</f>
      </c>
      <c r="J2" s="14">
        <f>IF(F2="","",IF(F2-N(H2)&lt;=0,"PAID",IF(E2&lt;Settings!$E$4,"OVERDUE",IF(N(H2)&gt;0,"PARTIAL","OPEN"))))</f>
      </c>
      <c r="K2" s="14">
        <f>IF(J2="OVERDUE",Settings!$E$4-E2,"")</f>
      </c>
      <c r="L2" s="14">
        <f>IF(D2="","",MONTH(D2))</f>
      </c>
      <c r="M2" s="14">
        <f>IF(D2="","",YEAR(D2))</f>
      </c>
      <c r="N2" s="14">
        <f>IF(OR(G2="",N(H2)=0),"",MONTH(G2))</f>
      </c>
      <c r="O2" s="14">
        <f>IF(OR(G2="",N(H2)=0),"",YEAR(G2))</f>
      </c>
    </row>
    <row r="3" spans="1:15" x14ac:dyDescent="0.25">
      <c r="A3" s="10"/>
      <c r="B3" s="10"/>
      <c r="C3" s="10"/>
      <c r="D3" s="11"/>
      <c r="E3" s="11"/>
      <c r="F3" s="12"/>
      <c r="G3" s="11"/>
      <c r="H3" s="12"/>
      <c r="I3" s="13">
        <f>IF(F3="","",F3-N(H3))</f>
      </c>
      <c r="J3" s="14">
        <f>IF(F3="","",IF(F3-N(H3)&lt;=0,"PAID",IF(E3&lt;Settings!$E$4,"OVERDUE",IF(N(H3)&gt;0,"PARTIAL","OPEN"))))</f>
      </c>
      <c r="K3" s="14">
        <f>IF(J3="OVERDUE",Settings!$E$4-E3,"")</f>
      </c>
      <c r="L3" s="14">
        <f>IF(D3="","",MONTH(D3))</f>
      </c>
      <c r="M3" s="14">
        <f>IF(D3="","",YEAR(D3))</f>
      </c>
      <c r="N3" s="14">
        <f>IF(OR(G3="",N(H3)=0),"",MONTH(G3))</f>
      </c>
      <c r="O3" s="14">
        <f>IF(OR(G3="",N(H3)=0),"",YEAR(G3))</f>
      </c>
    </row>
    <row r="4" spans="1:15" x14ac:dyDescent="0.25">
      <c r="A4" s="10"/>
      <c r="B4" s="10"/>
      <c r="C4" s="10"/>
      <c r="D4" s="11"/>
      <c r="E4" s="11"/>
      <c r="F4" s="12"/>
      <c r="G4" s="11"/>
      <c r="H4" s="12"/>
      <c r="I4" s="13">
        <f>IF(F4="","",F4-N(H4))</f>
      </c>
      <c r="J4" s="14">
        <f>IF(F4="","",IF(F4-N(H4)&lt;=0,"PAID",IF(E4&lt;Settings!$E$4,"OVERDUE",IF(N(H4)&gt;0,"PARTIAL","OPEN"))))</f>
      </c>
      <c r="K4" s="14">
        <f>IF(J4="OVERDUE",Settings!$E$4-E4,"")</f>
      </c>
      <c r="L4" s="14">
        <f>IF(D4="","",MONTH(D4))</f>
      </c>
      <c r="M4" s="14">
        <f>IF(D4="","",YEAR(D4))</f>
      </c>
      <c r="N4" s="14">
        <f>IF(OR(G4="",N(H4)=0),"",MONTH(G4))</f>
      </c>
      <c r="O4" s="14">
        <f>IF(OR(G4="",N(H4)=0),"",YEAR(G4))</f>
      </c>
    </row>
    <row r="5" spans="1:15" x14ac:dyDescent="0.25">
      <c r="A5" s="10"/>
      <c r="B5" s="10"/>
      <c r="C5" s="10"/>
      <c r="D5" s="11"/>
      <c r="E5" s="11"/>
      <c r="F5" s="12"/>
      <c r="G5" s="11"/>
      <c r="H5" s="12"/>
      <c r="I5" s="13">
        <f>IF(F5="","",F5-N(H5))</f>
      </c>
      <c r="J5" s="14">
        <f>IF(F5="","",IF(F5-N(H5)&lt;=0,"PAID",IF(E5&lt;Settings!$E$4,"OVERDUE",IF(N(H5)&gt;0,"PARTIAL","OPEN"))))</f>
      </c>
      <c r="K5" s="14">
        <f>IF(J5="OVERDUE",Settings!$E$4-E5,"")</f>
      </c>
      <c r="L5" s="14">
        <f>IF(D5="","",MONTH(D5))</f>
      </c>
      <c r="M5" s="14">
        <f>IF(D5="","",YEAR(D5))</f>
      </c>
      <c r="N5" s="14">
        <f>IF(OR(G5="",N(H5)=0),"",MONTH(G5))</f>
      </c>
      <c r="O5" s="14">
        <f>IF(OR(G5="",N(H5)=0),"",YEAR(G5))</f>
      </c>
    </row>
    <row r="6" spans="1:15" x14ac:dyDescent="0.25">
      <c r="A6" s="10"/>
      <c r="B6" s="10"/>
      <c r="C6" s="10"/>
      <c r="D6" s="11"/>
      <c r="E6" s="11"/>
      <c r="F6" s="12"/>
      <c r="G6" s="11"/>
      <c r="H6" s="12"/>
      <c r="I6" s="13">
        <f>IF(F6="","",F6-N(H6))</f>
      </c>
      <c r="J6" s="14">
        <f>IF(F6="","",IF(F6-N(H6)&lt;=0,"PAID",IF(E6&lt;Settings!$E$4,"OVERDUE",IF(N(H6)&gt;0,"PARTIAL","OPEN"))))</f>
      </c>
      <c r="K6" s="14">
        <f>IF(J6="OVERDUE",Settings!$E$4-E6,"")</f>
      </c>
      <c r="L6" s="14">
        <f>IF(D6="","",MONTH(D6))</f>
      </c>
      <c r="M6" s="14">
        <f>IF(D6="","",YEAR(D6))</f>
      </c>
      <c r="N6" s="14">
        <f>IF(OR(G6="",N(H6)=0),"",MONTH(G6))</f>
      </c>
      <c r="O6" s="14">
        <f>IF(OR(G6="",N(H6)=0),"",YEAR(G6))</f>
      </c>
    </row>
    <row r="7" spans="1:15" x14ac:dyDescent="0.25">
      <c r="A7" s="10"/>
      <c r="B7" s="10"/>
      <c r="C7" s="10"/>
      <c r="D7" s="11"/>
      <c r="E7" s="11"/>
      <c r="F7" s="12"/>
      <c r="G7" s="11"/>
      <c r="H7" s="12"/>
      <c r="I7" s="13">
        <f>IF(F7="","",F7-N(H7))</f>
      </c>
      <c r="J7" s="14">
        <f>IF(F7="","",IF(F7-N(H7)&lt;=0,"PAID",IF(E7&lt;Settings!$E$4,"OVERDUE",IF(N(H7)&gt;0,"PARTIAL","OPEN"))))</f>
      </c>
      <c r="K7" s="14">
        <f>IF(J7="OVERDUE",Settings!$E$4-E7,"")</f>
      </c>
      <c r="L7" s="14">
        <f>IF(D7="","",MONTH(D7))</f>
      </c>
      <c r="M7" s="14">
        <f>IF(D7="","",YEAR(D7))</f>
      </c>
      <c r="N7" s="14">
        <f>IF(OR(G7="",N(H7)=0),"",MONTH(G7))</f>
      </c>
      <c r="O7" s="14">
        <f>IF(OR(G7="",N(H7)=0),"",YEAR(G7))</f>
      </c>
    </row>
    <row r="8" spans="1:15" x14ac:dyDescent="0.25">
      <c r="A8" s="10"/>
      <c r="B8" s="10"/>
      <c r="C8" s="10"/>
      <c r="D8" s="11"/>
      <c r="E8" s="11"/>
      <c r="F8" s="12"/>
      <c r="G8" s="11"/>
      <c r="H8" s="12"/>
      <c r="I8" s="13">
        <f>IF(F8="","",F8-N(H8))</f>
      </c>
      <c r="J8" s="14">
        <f>IF(F8="","",IF(F8-N(H8)&lt;=0,"PAID",IF(E8&lt;Settings!$E$4,"OVERDUE",IF(N(H8)&gt;0,"PARTIAL","OPEN"))))</f>
      </c>
      <c r="K8" s="14">
        <f>IF(J8="OVERDUE",Settings!$E$4-E8,"")</f>
      </c>
      <c r="L8" s="14">
        <f>IF(D8="","",MONTH(D8))</f>
      </c>
      <c r="M8" s="14">
        <f>IF(D8="","",YEAR(D8))</f>
      </c>
      <c r="N8" s="14">
        <f>IF(OR(G8="",N(H8)=0),"",MONTH(G8))</f>
      </c>
      <c r="O8" s="14">
        <f>IF(OR(G8="",N(H8)=0),"",YEAR(G8))</f>
      </c>
    </row>
    <row r="9" spans="1:15" x14ac:dyDescent="0.25">
      <c r="A9" s="10"/>
      <c r="B9" s="10"/>
      <c r="C9" s="10"/>
      <c r="D9" s="11"/>
      <c r="E9" s="11"/>
      <c r="F9" s="12"/>
      <c r="G9" s="11"/>
      <c r="H9" s="12"/>
      <c r="I9" s="13">
        <f>IF(F9="","",F9-N(H9))</f>
      </c>
      <c r="J9" s="14">
        <f>IF(F9="","",IF(F9-N(H9)&lt;=0,"PAID",IF(E9&lt;Settings!$E$4,"OVERDUE",IF(N(H9)&gt;0,"PARTIAL","OPEN"))))</f>
      </c>
      <c r="K9" s="14">
        <f>IF(J9="OVERDUE",Settings!$E$4-E9,"")</f>
      </c>
      <c r="L9" s="14">
        <f>IF(D9="","",MONTH(D9))</f>
      </c>
      <c r="M9" s="14">
        <f>IF(D9="","",YEAR(D9))</f>
      </c>
      <c r="N9" s="14">
        <f>IF(OR(G9="",N(H9)=0),"",MONTH(G9))</f>
      </c>
      <c r="O9" s="14">
        <f>IF(OR(G9="",N(H9)=0),"",YEAR(G9))</f>
      </c>
    </row>
    <row r="10" spans="1:15" x14ac:dyDescent="0.25">
      <c r="A10" s="10"/>
      <c r="B10" s="10"/>
      <c r="C10" s="10"/>
      <c r="D10" s="11"/>
      <c r="E10" s="11"/>
      <c r="F10" s="12"/>
      <c r="G10" s="11"/>
      <c r="H10" s="12"/>
      <c r="I10" s="13">
        <f>IF(F10="","",F10-N(H10))</f>
      </c>
      <c r="J10" s="14">
        <f>IF(F10="","",IF(F10-N(H10)&lt;=0,"PAID",IF(E10&lt;Settings!$E$4,"OVERDUE",IF(N(H10)&gt;0,"PARTIAL","OPEN"))))</f>
      </c>
      <c r="K10" s="14">
        <f>IF(J10="OVERDUE",Settings!$E$4-E10,"")</f>
      </c>
      <c r="L10" s="14">
        <f>IF(D10="","",MONTH(D10))</f>
      </c>
      <c r="M10" s="14">
        <f>IF(D10="","",YEAR(D10))</f>
      </c>
      <c r="N10" s="14">
        <f>IF(OR(G10="",N(H10)=0),"",MONTH(G10))</f>
      </c>
      <c r="O10" s="14">
        <f>IF(OR(G10="",N(H10)=0),"",YEAR(G10))</f>
      </c>
    </row>
    <row r="11" spans="1:15" x14ac:dyDescent="0.25">
      <c r="A11" s="10"/>
      <c r="B11" s="10"/>
      <c r="C11" s="10"/>
      <c r="D11" s="11"/>
      <c r="E11" s="11"/>
      <c r="F11" s="12"/>
      <c r="G11" s="11"/>
      <c r="H11" s="12"/>
      <c r="I11" s="13">
        <f>IF(F11="","",F11-N(H11))</f>
      </c>
      <c r="J11" s="14">
        <f>IF(F11="","",IF(F11-N(H11)&lt;=0,"PAID",IF(E11&lt;Settings!$E$4,"OVERDUE",IF(N(H11)&gt;0,"PARTIAL","OPEN"))))</f>
      </c>
      <c r="K11" s="14">
        <f>IF(J11="OVERDUE",Settings!$E$4-E11,"")</f>
      </c>
      <c r="L11" s="14">
        <f>IF(D11="","",MONTH(D11))</f>
      </c>
      <c r="M11" s="14">
        <f>IF(D11="","",YEAR(D11))</f>
      </c>
      <c r="N11" s="14">
        <f>IF(OR(G11="",N(H11)=0),"",MONTH(G11))</f>
      </c>
      <c r="O11" s="14">
        <f>IF(OR(G11="",N(H11)=0),"",YEAR(G11))</f>
      </c>
    </row>
    <row r="12" spans="1:15" x14ac:dyDescent="0.25">
      <c r="A12" s="10"/>
      <c r="B12" s="10"/>
      <c r="C12" s="10"/>
      <c r="D12" s="11"/>
      <c r="E12" s="11"/>
      <c r="F12" s="12"/>
      <c r="G12" s="11"/>
      <c r="H12" s="12"/>
      <c r="I12" s="13">
        <f>IF(F12="","",F12-N(H12))</f>
      </c>
      <c r="J12" s="14">
        <f>IF(F12="","",IF(F12-N(H12)&lt;=0,"PAID",IF(E12&lt;Settings!$E$4,"OVERDUE",IF(N(H12)&gt;0,"PARTIAL","OPEN"))))</f>
      </c>
      <c r="K12" s="14">
        <f>IF(J12="OVERDUE",Settings!$E$4-E12,"")</f>
      </c>
      <c r="L12" s="14">
        <f>IF(D12="","",MONTH(D12))</f>
      </c>
      <c r="M12" s="14">
        <f>IF(D12="","",YEAR(D12))</f>
      </c>
      <c r="N12" s="14">
        <f>IF(OR(G12="",N(H12)=0),"",MONTH(G12))</f>
      </c>
      <c r="O12" s="14">
        <f>IF(OR(G12="",N(H12)=0),"",YEAR(G12))</f>
      </c>
    </row>
    <row r="13" spans="1:15" x14ac:dyDescent="0.25">
      <c r="A13" s="10"/>
      <c r="B13" s="10"/>
      <c r="C13" s="10"/>
      <c r="D13" s="11"/>
      <c r="E13" s="11"/>
      <c r="F13" s="12"/>
      <c r="G13" s="11"/>
      <c r="H13" s="12"/>
      <c r="I13" s="13">
        <f>IF(F13="","",F13-N(H13))</f>
      </c>
      <c r="J13" s="14">
        <f>IF(F13="","",IF(F13-N(H13)&lt;=0,"PAID",IF(E13&lt;Settings!$E$4,"OVERDUE",IF(N(H13)&gt;0,"PARTIAL","OPEN"))))</f>
      </c>
      <c r="K13" s="14">
        <f>IF(J13="OVERDUE",Settings!$E$4-E13,"")</f>
      </c>
      <c r="L13" s="14">
        <f>IF(D13="","",MONTH(D13))</f>
      </c>
      <c r="M13" s="14">
        <f>IF(D13="","",YEAR(D13))</f>
      </c>
      <c r="N13" s="14">
        <f>IF(OR(G13="",N(H13)=0),"",MONTH(G13))</f>
      </c>
      <c r="O13" s="14">
        <f>IF(OR(G13="",N(H13)=0),"",YEAR(G13))</f>
      </c>
    </row>
    <row r="14" spans="1:15" x14ac:dyDescent="0.25">
      <c r="A14" s="10"/>
      <c r="B14" s="10"/>
      <c r="C14" s="10"/>
      <c r="D14" s="11"/>
      <c r="E14" s="11"/>
      <c r="F14" s="12"/>
      <c r="G14" s="11"/>
      <c r="H14" s="12"/>
      <c r="I14" s="13">
        <f>IF(F14="","",F14-N(H14))</f>
      </c>
      <c r="J14" s="14">
        <f>IF(F14="","",IF(F14-N(H14)&lt;=0,"PAID",IF(E14&lt;Settings!$E$4,"OVERDUE",IF(N(H14)&gt;0,"PARTIAL","OPEN"))))</f>
      </c>
      <c r="K14" s="14">
        <f>IF(J14="OVERDUE",Settings!$E$4-E14,"")</f>
      </c>
      <c r="L14" s="14">
        <f>IF(D14="","",MONTH(D14))</f>
      </c>
      <c r="M14" s="14">
        <f>IF(D14="","",YEAR(D14))</f>
      </c>
      <c r="N14" s="14">
        <f>IF(OR(G14="",N(H14)=0),"",MONTH(G14))</f>
      </c>
      <c r="O14" s="14">
        <f>IF(OR(G14="",N(H14)=0),"",YEAR(G14))</f>
      </c>
    </row>
    <row r="15" spans="1:15" x14ac:dyDescent="0.25">
      <c r="A15" s="10"/>
      <c r="B15" s="10"/>
      <c r="C15" s="10"/>
      <c r="D15" s="11"/>
      <c r="E15" s="11"/>
      <c r="F15" s="12"/>
      <c r="G15" s="11"/>
      <c r="H15" s="12"/>
      <c r="I15" s="13">
        <f>IF(F15="","",F15-N(H15))</f>
      </c>
      <c r="J15" s="14">
        <f>IF(F15="","",IF(F15-N(H15)&lt;=0,"PAID",IF(E15&lt;Settings!$E$4,"OVERDUE",IF(N(H15)&gt;0,"PARTIAL","OPEN"))))</f>
      </c>
      <c r="K15" s="14">
        <f>IF(J15="OVERDUE",Settings!$E$4-E15,"")</f>
      </c>
      <c r="L15" s="14">
        <f>IF(D15="","",MONTH(D15))</f>
      </c>
      <c r="M15" s="14">
        <f>IF(D15="","",YEAR(D15))</f>
      </c>
      <c r="N15" s="14">
        <f>IF(OR(G15="",N(H15)=0),"",MONTH(G15))</f>
      </c>
      <c r="O15" s="14">
        <f>IF(OR(G15="",N(H15)=0),"",YEAR(G15))</f>
      </c>
    </row>
    <row r="16" spans="1:15" x14ac:dyDescent="0.25">
      <c r="A16" s="10"/>
      <c r="B16" s="10"/>
      <c r="C16" s="10"/>
      <c r="D16" s="11"/>
      <c r="E16" s="11"/>
      <c r="F16" s="12"/>
      <c r="G16" s="11"/>
      <c r="H16" s="12"/>
      <c r="I16" s="13">
        <f>IF(F16="","",F16-N(H16))</f>
      </c>
      <c r="J16" s="14">
        <f>IF(F16="","",IF(F16-N(H16)&lt;=0,"PAID",IF(E16&lt;Settings!$E$4,"OVERDUE",IF(N(H16)&gt;0,"PARTIAL","OPEN"))))</f>
      </c>
      <c r="K16" s="14">
        <f>IF(J16="OVERDUE",Settings!$E$4-E16,"")</f>
      </c>
      <c r="L16" s="14">
        <f>IF(D16="","",MONTH(D16))</f>
      </c>
      <c r="M16" s="14">
        <f>IF(D16="","",YEAR(D16))</f>
      </c>
      <c r="N16" s="14">
        <f>IF(OR(G16="",N(H16)=0),"",MONTH(G16))</f>
      </c>
      <c r="O16" s="14">
        <f>IF(OR(G16="",N(H16)=0),"",YEAR(G16))</f>
      </c>
    </row>
    <row r="17" spans="1:15" x14ac:dyDescent="0.25">
      <c r="A17" s="10"/>
      <c r="B17" s="10"/>
      <c r="C17" s="10"/>
      <c r="D17" s="11"/>
      <c r="E17" s="11"/>
      <c r="F17" s="12"/>
      <c r="G17" s="11"/>
      <c r="H17" s="12"/>
      <c r="I17" s="13">
        <f>IF(F17="","",F17-N(H17))</f>
      </c>
      <c r="J17" s="14">
        <f>IF(F17="","",IF(F17-N(H17)&lt;=0,"PAID",IF(E17&lt;Settings!$E$4,"OVERDUE",IF(N(H17)&gt;0,"PARTIAL","OPEN"))))</f>
      </c>
      <c r="K17" s="14">
        <f>IF(J17="OVERDUE",Settings!$E$4-E17,"")</f>
      </c>
      <c r="L17" s="14">
        <f>IF(D17="","",MONTH(D17))</f>
      </c>
      <c r="M17" s="14">
        <f>IF(D17="","",YEAR(D17))</f>
      </c>
      <c r="N17" s="14">
        <f>IF(OR(G17="",N(H17)=0),"",MONTH(G17))</f>
      </c>
      <c r="O17" s="14">
        <f>IF(OR(G17="",N(H17)=0),"",YEAR(G17))</f>
      </c>
    </row>
    <row r="18" spans="1:15" x14ac:dyDescent="0.25">
      <c r="A18" s="10"/>
      <c r="B18" s="10"/>
      <c r="C18" s="10"/>
      <c r="D18" s="11"/>
      <c r="E18" s="11"/>
      <c r="F18" s="12"/>
      <c r="G18" s="11"/>
      <c r="H18" s="12"/>
      <c r="I18" s="13">
        <f>IF(F18="","",F18-N(H18))</f>
      </c>
      <c r="J18" s="14">
        <f>IF(F18="","",IF(F18-N(H18)&lt;=0,"PAID",IF(E18&lt;Settings!$E$4,"OVERDUE",IF(N(H18)&gt;0,"PARTIAL","OPEN"))))</f>
      </c>
      <c r="K18" s="14">
        <f>IF(J18="OVERDUE",Settings!$E$4-E18,"")</f>
      </c>
      <c r="L18" s="14">
        <f>IF(D18="","",MONTH(D18))</f>
      </c>
      <c r="M18" s="14">
        <f>IF(D18="","",YEAR(D18))</f>
      </c>
      <c r="N18" s="14">
        <f>IF(OR(G18="",N(H18)=0),"",MONTH(G18))</f>
      </c>
      <c r="O18" s="14">
        <f>IF(OR(G18="",N(H18)=0),"",YEAR(G18))</f>
      </c>
    </row>
    <row r="19" spans="1:15" x14ac:dyDescent="0.25">
      <c r="A19" s="10"/>
      <c r="B19" s="10"/>
      <c r="C19" s="10"/>
      <c r="D19" s="11"/>
      <c r="E19" s="11"/>
      <c r="F19" s="12"/>
      <c r="G19" s="11"/>
      <c r="H19" s="12"/>
      <c r="I19" s="13">
        <f>IF(F19="","",F19-N(H19))</f>
      </c>
      <c r="J19" s="14">
        <f>IF(F19="","",IF(F19-N(H19)&lt;=0,"PAID",IF(E19&lt;Settings!$E$4,"OVERDUE",IF(N(H19)&gt;0,"PARTIAL","OPEN"))))</f>
      </c>
      <c r="K19" s="14">
        <f>IF(J19="OVERDUE",Settings!$E$4-E19,"")</f>
      </c>
      <c r="L19" s="14">
        <f>IF(D19="","",MONTH(D19))</f>
      </c>
      <c r="M19" s="14">
        <f>IF(D19="","",YEAR(D19))</f>
      </c>
      <c r="N19" s="14">
        <f>IF(OR(G19="",N(H19)=0),"",MONTH(G19))</f>
      </c>
      <c r="O19" s="14">
        <f>IF(OR(G19="",N(H19)=0),"",YEAR(G19))</f>
      </c>
    </row>
    <row r="20" spans="1:15" x14ac:dyDescent="0.25">
      <c r="A20" s="10"/>
      <c r="B20" s="10"/>
      <c r="C20" s="10"/>
      <c r="D20" s="11"/>
      <c r="E20" s="11"/>
      <c r="F20" s="12"/>
      <c r="G20" s="11"/>
      <c r="H20" s="12"/>
      <c r="I20" s="13">
        <f>IF(F20="","",F20-N(H20))</f>
      </c>
      <c r="J20" s="14">
        <f>IF(F20="","",IF(F20-N(H20)&lt;=0,"PAID",IF(E20&lt;Settings!$E$4,"OVERDUE",IF(N(H20)&gt;0,"PARTIAL","OPEN"))))</f>
      </c>
      <c r="K20" s="14">
        <f>IF(J20="OVERDUE",Settings!$E$4-E20,"")</f>
      </c>
      <c r="L20" s="14">
        <f>IF(D20="","",MONTH(D20))</f>
      </c>
      <c r="M20" s="14">
        <f>IF(D20="","",YEAR(D20))</f>
      </c>
      <c r="N20" s="14">
        <f>IF(OR(G20="",N(H20)=0),"",MONTH(G20))</f>
      </c>
      <c r="O20" s="14">
        <f>IF(OR(G20="",N(H20)=0),"",YEAR(G20))</f>
      </c>
    </row>
    <row r="21" spans="1:15" x14ac:dyDescent="0.25">
      <c r="A21" s="10"/>
      <c r="B21" s="10"/>
      <c r="C21" s="10"/>
      <c r="D21" s="11"/>
      <c r="E21" s="11"/>
      <c r="F21" s="12"/>
      <c r="G21" s="11"/>
      <c r="H21" s="12"/>
      <c r="I21" s="13">
        <f>IF(F21="","",F21-N(H21))</f>
      </c>
      <c r="J21" s="14">
        <f>IF(F21="","",IF(F21-N(H21)&lt;=0,"PAID",IF(E21&lt;Settings!$E$4,"OVERDUE",IF(N(H21)&gt;0,"PARTIAL","OPEN"))))</f>
      </c>
      <c r="K21" s="14">
        <f>IF(J21="OVERDUE",Settings!$E$4-E21,"")</f>
      </c>
      <c r="L21" s="14">
        <f>IF(D21="","",MONTH(D21))</f>
      </c>
      <c r="M21" s="14">
        <f>IF(D21="","",YEAR(D21))</f>
      </c>
      <c r="N21" s="14">
        <f>IF(OR(G21="",N(H21)=0),"",MONTH(G21))</f>
      </c>
      <c r="O21" s="14">
        <f>IF(OR(G21="",N(H21)=0),"",YEAR(G21))</f>
      </c>
    </row>
    <row r="22" spans="1:15" x14ac:dyDescent="0.25">
      <c r="A22" s="10"/>
      <c r="B22" s="10"/>
      <c r="C22" s="10"/>
      <c r="D22" s="11"/>
      <c r="E22" s="11"/>
      <c r="F22" s="12"/>
      <c r="G22" s="11"/>
      <c r="H22" s="12"/>
      <c r="I22" s="13">
        <f>IF(F22="","",F22-N(H22))</f>
      </c>
      <c r="J22" s="14">
        <f>IF(F22="","",IF(F22-N(H22)&lt;=0,"PAID",IF(E22&lt;Settings!$E$4,"OVERDUE",IF(N(H22)&gt;0,"PARTIAL","OPEN"))))</f>
      </c>
      <c r="K22" s="14">
        <f>IF(J22="OVERDUE",Settings!$E$4-E22,"")</f>
      </c>
      <c r="L22" s="14">
        <f>IF(D22="","",MONTH(D22))</f>
      </c>
      <c r="M22" s="14">
        <f>IF(D22="","",YEAR(D22))</f>
      </c>
      <c r="N22" s="14">
        <f>IF(OR(G22="",N(H22)=0),"",MONTH(G22))</f>
      </c>
      <c r="O22" s="14">
        <f>IF(OR(G22="",N(H22)=0),"",YEAR(G22))</f>
      </c>
    </row>
    <row r="23" spans="1:15" x14ac:dyDescent="0.25">
      <c r="A23" s="10"/>
      <c r="B23" s="10"/>
      <c r="C23" s="10"/>
      <c r="D23" s="11"/>
      <c r="E23" s="11"/>
      <c r="F23" s="12"/>
      <c r="G23" s="11"/>
      <c r="H23" s="12"/>
      <c r="I23" s="13">
        <f>IF(F23="","",F23-N(H23))</f>
      </c>
      <c r="J23" s="14">
        <f>IF(F23="","",IF(F23-N(H23)&lt;=0,"PAID",IF(E23&lt;Settings!$E$4,"OVERDUE",IF(N(H23)&gt;0,"PARTIAL","OPEN"))))</f>
      </c>
      <c r="K23" s="14">
        <f>IF(J23="OVERDUE",Settings!$E$4-E23,"")</f>
      </c>
      <c r="L23" s="14">
        <f>IF(D23="","",MONTH(D23))</f>
      </c>
      <c r="M23" s="14">
        <f>IF(D23="","",YEAR(D23))</f>
      </c>
      <c r="N23" s="14">
        <f>IF(OR(G23="",N(H23)=0),"",MONTH(G23))</f>
      </c>
      <c r="O23" s="14">
        <f>IF(OR(G23="",N(H23)=0),"",YEAR(G23))</f>
      </c>
    </row>
    <row r="24" spans="1:15" x14ac:dyDescent="0.25">
      <c r="A24" s="10"/>
      <c r="B24" s="10"/>
      <c r="C24" s="10"/>
      <c r="D24" s="11"/>
      <c r="E24" s="11"/>
      <c r="F24" s="12"/>
      <c r="G24" s="11"/>
      <c r="H24" s="12"/>
      <c r="I24" s="13">
        <f>IF(F24="","",F24-N(H24))</f>
      </c>
      <c r="J24" s="14">
        <f>IF(F24="","",IF(F24-N(H24)&lt;=0,"PAID",IF(E24&lt;Settings!$E$4,"OVERDUE",IF(N(H24)&gt;0,"PARTIAL","OPEN"))))</f>
      </c>
      <c r="K24" s="14">
        <f>IF(J24="OVERDUE",Settings!$E$4-E24,"")</f>
      </c>
      <c r="L24" s="14">
        <f>IF(D24="","",MONTH(D24))</f>
      </c>
      <c r="M24" s="14">
        <f>IF(D24="","",YEAR(D24))</f>
      </c>
      <c r="N24" s="14">
        <f>IF(OR(G24="",N(H24)=0),"",MONTH(G24))</f>
      </c>
      <c r="O24" s="14">
        <f>IF(OR(G24="",N(H24)=0),"",YEAR(G24))</f>
      </c>
    </row>
    <row r="25" spans="1:15" x14ac:dyDescent="0.25">
      <c r="A25" s="10"/>
      <c r="B25" s="10"/>
      <c r="C25" s="10"/>
      <c r="D25" s="11"/>
      <c r="E25" s="11"/>
      <c r="F25" s="12"/>
      <c r="G25" s="11"/>
      <c r="H25" s="12"/>
      <c r="I25" s="13">
        <f>IF(F25="","",F25-N(H25))</f>
      </c>
      <c r="J25" s="14">
        <f>IF(F25="","",IF(F25-N(H25)&lt;=0,"PAID",IF(E25&lt;Settings!$E$4,"OVERDUE",IF(N(H25)&gt;0,"PARTIAL","OPEN"))))</f>
      </c>
      <c r="K25" s="14">
        <f>IF(J25="OVERDUE",Settings!$E$4-E25,"")</f>
      </c>
      <c r="L25" s="14">
        <f>IF(D25="","",MONTH(D25))</f>
      </c>
      <c r="M25" s="14">
        <f>IF(D25="","",YEAR(D25))</f>
      </c>
      <c r="N25" s="14">
        <f>IF(OR(G25="",N(H25)=0),"",MONTH(G25))</f>
      </c>
      <c r="O25" s="14">
        <f>IF(OR(G25="",N(H25)=0),"",YEAR(G25))</f>
      </c>
    </row>
    <row r="26" spans="1:15" x14ac:dyDescent="0.25">
      <c r="A26" s="10"/>
      <c r="B26" s="10"/>
      <c r="C26" s="10"/>
      <c r="D26" s="11"/>
      <c r="E26" s="11"/>
      <c r="F26" s="12"/>
      <c r="G26" s="11"/>
      <c r="H26" s="12"/>
      <c r="I26" s="13">
        <f>IF(F26="","",F26-N(H26))</f>
      </c>
      <c r="J26" s="14">
        <f>IF(F26="","",IF(F26-N(H26)&lt;=0,"PAID",IF(E26&lt;Settings!$E$4,"OVERDUE",IF(N(H26)&gt;0,"PARTIAL","OPEN"))))</f>
      </c>
      <c r="K26" s="14">
        <f>IF(J26="OVERDUE",Settings!$E$4-E26,"")</f>
      </c>
      <c r="L26" s="14">
        <f>IF(D26="","",MONTH(D26))</f>
      </c>
      <c r="M26" s="14">
        <f>IF(D26="","",YEAR(D26))</f>
      </c>
      <c r="N26" s="14">
        <f>IF(OR(G26="",N(H26)=0),"",MONTH(G26))</f>
      </c>
      <c r="O26" s="14">
        <f>IF(OR(G26="",N(H26)=0),"",YEAR(G26))</f>
      </c>
    </row>
    <row r="27" spans="1:15" x14ac:dyDescent="0.25">
      <c r="A27" s="10"/>
      <c r="B27" s="10"/>
      <c r="C27" s="10"/>
      <c r="D27" s="11"/>
      <c r="E27" s="11"/>
      <c r="F27" s="12"/>
      <c r="G27" s="11"/>
      <c r="H27" s="12"/>
      <c r="I27" s="13">
        <f>IF(F27="","",F27-N(H27))</f>
      </c>
      <c r="J27" s="14">
        <f>IF(F27="","",IF(F27-N(H27)&lt;=0,"PAID",IF(E27&lt;Settings!$E$4,"OVERDUE",IF(N(H27)&gt;0,"PARTIAL","OPEN"))))</f>
      </c>
      <c r="K27" s="14">
        <f>IF(J27="OVERDUE",Settings!$E$4-E27,"")</f>
      </c>
      <c r="L27" s="14">
        <f>IF(D27="","",MONTH(D27))</f>
      </c>
      <c r="M27" s="14">
        <f>IF(D27="","",YEAR(D27))</f>
      </c>
      <c r="N27" s="14">
        <f>IF(OR(G27="",N(H27)=0),"",MONTH(G27))</f>
      </c>
      <c r="O27" s="14">
        <f>IF(OR(G27="",N(H27)=0),"",YEAR(G27))</f>
      </c>
    </row>
    <row r="28" spans="1:15" x14ac:dyDescent="0.25">
      <c r="A28" s="10"/>
      <c r="B28" s="10"/>
      <c r="C28" s="10"/>
      <c r="D28" s="11"/>
      <c r="E28" s="11"/>
      <c r="F28" s="12"/>
      <c r="G28" s="11"/>
      <c r="H28" s="12"/>
      <c r="I28" s="13">
        <f>IF(F28="","",F28-N(H28))</f>
      </c>
      <c r="J28" s="14">
        <f>IF(F28="","",IF(F28-N(H28)&lt;=0,"PAID",IF(E28&lt;Settings!$E$4,"OVERDUE",IF(N(H28)&gt;0,"PARTIAL","OPEN"))))</f>
      </c>
      <c r="K28" s="14">
        <f>IF(J28="OVERDUE",Settings!$E$4-E28,"")</f>
      </c>
      <c r="L28" s="14">
        <f>IF(D28="","",MONTH(D28))</f>
      </c>
      <c r="M28" s="14">
        <f>IF(D28="","",YEAR(D28))</f>
      </c>
      <c r="N28" s="14">
        <f>IF(OR(G28="",N(H28)=0),"",MONTH(G28))</f>
      </c>
      <c r="O28" s="14">
        <f>IF(OR(G28="",N(H28)=0),"",YEAR(G28))</f>
      </c>
    </row>
    <row r="29" spans="1:15" x14ac:dyDescent="0.25">
      <c r="A29" s="10"/>
      <c r="B29" s="10"/>
      <c r="C29" s="10"/>
      <c r="D29" s="11"/>
      <c r="E29" s="11"/>
      <c r="F29" s="12"/>
      <c r="G29" s="11"/>
      <c r="H29" s="12"/>
      <c r="I29" s="13">
        <f>IF(F29="","",F29-N(H29))</f>
      </c>
      <c r="J29" s="14">
        <f>IF(F29="","",IF(F29-N(H29)&lt;=0,"PAID",IF(E29&lt;Settings!$E$4,"OVERDUE",IF(N(H29)&gt;0,"PARTIAL","OPEN"))))</f>
      </c>
      <c r="K29" s="14">
        <f>IF(J29="OVERDUE",Settings!$E$4-E29,"")</f>
      </c>
      <c r="L29" s="14">
        <f>IF(D29="","",MONTH(D29))</f>
      </c>
      <c r="M29" s="14">
        <f>IF(D29="","",YEAR(D29))</f>
      </c>
      <c r="N29" s="14">
        <f>IF(OR(G29="",N(H29)=0),"",MONTH(G29))</f>
      </c>
      <c r="O29" s="14">
        <f>IF(OR(G29="",N(H29)=0),"",YEAR(G29))</f>
      </c>
    </row>
    <row r="30" spans="1:15" x14ac:dyDescent="0.25">
      <c r="A30" s="10"/>
      <c r="B30" s="10"/>
      <c r="C30" s="10"/>
      <c r="D30" s="11"/>
      <c r="E30" s="11"/>
      <c r="F30" s="12"/>
      <c r="G30" s="11"/>
      <c r="H30" s="12"/>
      <c r="I30" s="13">
        <f>IF(F30="","",F30-N(H30))</f>
      </c>
      <c r="J30" s="14">
        <f>IF(F30="","",IF(F30-N(H30)&lt;=0,"PAID",IF(E30&lt;Settings!$E$4,"OVERDUE",IF(N(H30)&gt;0,"PARTIAL","OPEN"))))</f>
      </c>
      <c r="K30" s="14">
        <f>IF(J30="OVERDUE",Settings!$E$4-E30,"")</f>
      </c>
      <c r="L30" s="14">
        <f>IF(D30="","",MONTH(D30))</f>
      </c>
      <c r="M30" s="14">
        <f>IF(D30="","",YEAR(D30))</f>
      </c>
      <c r="N30" s="14">
        <f>IF(OR(G30="",N(H30)=0),"",MONTH(G30))</f>
      </c>
      <c r="O30" s="14">
        <f>IF(OR(G30="",N(H30)=0),"",YEAR(G30))</f>
      </c>
    </row>
    <row r="31" spans="1:15" x14ac:dyDescent="0.25">
      <c r="A31" s="10"/>
      <c r="B31" s="10"/>
      <c r="C31" s="10"/>
      <c r="D31" s="11"/>
      <c r="E31" s="11"/>
      <c r="F31" s="12"/>
      <c r="G31" s="11"/>
      <c r="H31" s="12"/>
      <c r="I31" s="13">
        <f>IF(F31="","",F31-N(H31))</f>
      </c>
      <c r="J31" s="14">
        <f>IF(F31="","",IF(F31-N(H31)&lt;=0,"PAID",IF(E31&lt;Settings!$E$4,"OVERDUE",IF(N(H31)&gt;0,"PARTIAL","OPEN"))))</f>
      </c>
      <c r="K31" s="14">
        <f>IF(J31="OVERDUE",Settings!$E$4-E31,"")</f>
      </c>
      <c r="L31" s="14">
        <f>IF(D31="","",MONTH(D31))</f>
      </c>
      <c r="M31" s="14">
        <f>IF(D31="","",YEAR(D31))</f>
      </c>
      <c r="N31" s="14">
        <f>IF(OR(G31="",N(H31)=0),"",MONTH(G31))</f>
      </c>
      <c r="O31" s="14">
        <f>IF(OR(G31="",N(H31)=0),"",YEAR(G31))</f>
      </c>
    </row>
    <row r="32" spans="1:15" x14ac:dyDescent="0.25">
      <c r="A32" s="10"/>
      <c r="B32" s="10"/>
      <c r="C32" s="10"/>
      <c r="D32" s="11"/>
      <c r="E32" s="11"/>
      <c r="F32" s="12"/>
      <c r="G32" s="11"/>
      <c r="H32" s="12"/>
      <c r="I32" s="13">
        <f>IF(F32="","",F32-N(H32))</f>
      </c>
      <c r="J32" s="14">
        <f>IF(F32="","",IF(F32-N(H32)&lt;=0,"PAID",IF(E32&lt;Settings!$E$4,"OVERDUE",IF(N(H32)&gt;0,"PARTIAL","OPEN"))))</f>
      </c>
      <c r="K32" s="14">
        <f>IF(J32="OVERDUE",Settings!$E$4-E32,"")</f>
      </c>
      <c r="L32" s="14">
        <f>IF(D32="","",MONTH(D32))</f>
      </c>
      <c r="M32" s="14">
        <f>IF(D32="","",YEAR(D32))</f>
      </c>
      <c r="N32" s="14">
        <f>IF(OR(G32="",N(H32)=0),"",MONTH(G32))</f>
      </c>
      <c r="O32" s="14">
        <f>IF(OR(G32="",N(H32)=0),"",YEAR(G32))</f>
      </c>
    </row>
    <row r="33" spans="1:15" x14ac:dyDescent="0.25">
      <c r="A33" s="10"/>
      <c r="B33" s="10"/>
      <c r="C33" s="10"/>
      <c r="D33" s="11"/>
      <c r="E33" s="11"/>
      <c r="F33" s="12"/>
      <c r="G33" s="11"/>
      <c r="H33" s="12"/>
      <c r="I33" s="13">
        <f>IF(F33="","",F33-N(H33))</f>
      </c>
      <c r="J33" s="14">
        <f>IF(F33="","",IF(F33-N(H33)&lt;=0,"PAID",IF(E33&lt;Settings!$E$4,"OVERDUE",IF(N(H33)&gt;0,"PARTIAL","OPEN"))))</f>
      </c>
      <c r="K33" s="14">
        <f>IF(J33="OVERDUE",Settings!$E$4-E33,"")</f>
      </c>
      <c r="L33" s="14">
        <f>IF(D33="","",MONTH(D33))</f>
      </c>
      <c r="M33" s="14">
        <f>IF(D33="","",YEAR(D33))</f>
      </c>
      <c r="N33" s="14">
        <f>IF(OR(G33="",N(H33)=0),"",MONTH(G33))</f>
      </c>
      <c r="O33" s="14">
        <f>IF(OR(G33="",N(H33)=0),"",YEAR(G33))</f>
      </c>
    </row>
    <row r="34" spans="1:15" x14ac:dyDescent="0.25">
      <c r="A34" s="10"/>
      <c r="B34" s="10"/>
      <c r="C34" s="10"/>
      <c r="D34" s="11"/>
      <c r="E34" s="11"/>
      <c r="F34" s="12"/>
      <c r="G34" s="11"/>
      <c r="H34" s="12"/>
      <c r="I34" s="13">
        <f>IF(F34="","",F34-N(H34))</f>
      </c>
      <c r="J34" s="14">
        <f>IF(F34="","",IF(F34-N(H34)&lt;=0,"PAID",IF(E34&lt;Settings!$E$4,"OVERDUE",IF(N(H34)&gt;0,"PARTIAL","OPEN"))))</f>
      </c>
      <c r="K34" s="14">
        <f>IF(J34="OVERDUE",Settings!$E$4-E34,"")</f>
      </c>
      <c r="L34" s="14">
        <f>IF(D34="","",MONTH(D34))</f>
      </c>
      <c r="M34" s="14">
        <f>IF(D34="","",YEAR(D34))</f>
      </c>
      <c r="N34" s="14">
        <f>IF(OR(G34="",N(H34)=0),"",MONTH(G34))</f>
      </c>
      <c r="O34" s="14">
        <f>IF(OR(G34="",N(H34)=0),"",YEAR(G34))</f>
      </c>
    </row>
    <row r="35" spans="1:15" x14ac:dyDescent="0.25">
      <c r="A35" s="10"/>
      <c r="B35" s="10"/>
      <c r="C35" s="10"/>
      <c r="D35" s="11"/>
      <c r="E35" s="11"/>
      <c r="F35" s="12"/>
      <c r="G35" s="11"/>
      <c r="H35" s="12"/>
      <c r="I35" s="13">
        <f>IF(F35="","",F35-N(H35))</f>
      </c>
      <c r="J35" s="14">
        <f>IF(F35="","",IF(F35-N(H35)&lt;=0,"PAID",IF(E35&lt;Settings!$E$4,"OVERDUE",IF(N(H35)&gt;0,"PARTIAL","OPEN"))))</f>
      </c>
      <c r="K35" s="14">
        <f>IF(J35="OVERDUE",Settings!$E$4-E35,"")</f>
      </c>
      <c r="L35" s="14">
        <f>IF(D35="","",MONTH(D35))</f>
      </c>
      <c r="M35" s="14">
        <f>IF(D35="","",YEAR(D35))</f>
      </c>
      <c r="N35" s="14">
        <f>IF(OR(G35="",N(H35)=0),"",MONTH(G35))</f>
      </c>
      <c r="O35" s="14">
        <f>IF(OR(G35="",N(H35)=0),"",YEAR(G35))</f>
      </c>
    </row>
    <row r="36" spans="1:15" x14ac:dyDescent="0.25">
      <c r="A36" s="10"/>
      <c r="B36" s="10"/>
      <c r="C36" s="10"/>
      <c r="D36" s="11"/>
      <c r="E36" s="11"/>
      <c r="F36" s="12"/>
      <c r="G36" s="11"/>
      <c r="H36" s="12"/>
      <c r="I36" s="13">
        <f>IF(F36="","",F36-N(H36))</f>
      </c>
      <c r="J36" s="14">
        <f>IF(F36="","",IF(F36-N(H36)&lt;=0,"PAID",IF(E36&lt;Settings!$E$4,"OVERDUE",IF(N(H36)&gt;0,"PARTIAL","OPEN"))))</f>
      </c>
      <c r="K36" s="14">
        <f>IF(J36="OVERDUE",Settings!$E$4-E36,"")</f>
      </c>
      <c r="L36" s="14">
        <f>IF(D36="","",MONTH(D36))</f>
      </c>
      <c r="M36" s="14">
        <f>IF(D36="","",YEAR(D36))</f>
      </c>
      <c r="N36" s="14">
        <f>IF(OR(G36="",N(H36)=0),"",MONTH(G36))</f>
      </c>
      <c r="O36" s="14">
        <f>IF(OR(G36="",N(H36)=0),"",YEAR(G36))</f>
      </c>
    </row>
    <row r="37" spans="1:15" x14ac:dyDescent="0.25">
      <c r="A37" s="10"/>
      <c r="B37" s="10"/>
      <c r="C37" s="10"/>
      <c r="D37" s="11"/>
      <c r="E37" s="11"/>
      <c r="F37" s="12"/>
      <c r="G37" s="11"/>
      <c r="H37" s="12"/>
      <c r="I37" s="13">
        <f>IF(F37="","",F37-N(H37))</f>
      </c>
      <c r="J37" s="14">
        <f>IF(F37="","",IF(F37-N(H37)&lt;=0,"PAID",IF(E37&lt;Settings!$E$4,"OVERDUE",IF(N(H37)&gt;0,"PARTIAL","OPEN"))))</f>
      </c>
      <c r="K37" s="14">
        <f>IF(J37="OVERDUE",Settings!$E$4-E37,"")</f>
      </c>
      <c r="L37" s="14">
        <f>IF(D37="","",MONTH(D37))</f>
      </c>
      <c r="M37" s="14">
        <f>IF(D37="","",YEAR(D37))</f>
      </c>
      <c r="N37" s="14">
        <f>IF(OR(G37="",N(H37)=0),"",MONTH(G37))</f>
      </c>
      <c r="O37" s="14">
        <f>IF(OR(G37="",N(H37)=0),"",YEAR(G37))</f>
      </c>
    </row>
    <row r="38" spans="1:15" x14ac:dyDescent="0.25">
      <c r="A38" s="10"/>
      <c r="B38" s="10"/>
      <c r="C38" s="10"/>
      <c r="D38" s="11"/>
      <c r="E38" s="11"/>
      <c r="F38" s="12"/>
      <c r="G38" s="11"/>
      <c r="H38" s="12"/>
      <c r="I38" s="13">
        <f>IF(F38="","",F38-N(H38))</f>
      </c>
      <c r="J38" s="14">
        <f>IF(F38="","",IF(F38-N(H38)&lt;=0,"PAID",IF(E38&lt;Settings!$E$4,"OVERDUE",IF(N(H38)&gt;0,"PARTIAL","OPEN"))))</f>
      </c>
      <c r="K38" s="14">
        <f>IF(J38="OVERDUE",Settings!$E$4-E38,"")</f>
      </c>
      <c r="L38" s="14">
        <f>IF(D38="","",MONTH(D38))</f>
      </c>
      <c r="M38" s="14">
        <f>IF(D38="","",YEAR(D38))</f>
      </c>
      <c r="N38" s="14">
        <f>IF(OR(G38="",N(H38)=0),"",MONTH(G38))</f>
      </c>
      <c r="O38" s="14">
        <f>IF(OR(G38="",N(H38)=0),"",YEAR(G38))</f>
      </c>
    </row>
    <row r="39" spans="1:15" x14ac:dyDescent="0.25">
      <c r="A39" s="10"/>
      <c r="B39" s="10"/>
      <c r="C39" s="10"/>
      <c r="D39" s="11"/>
      <c r="E39" s="11"/>
      <c r="F39" s="12"/>
      <c r="G39" s="11"/>
      <c r="H39" s="12"/>
      <c r="I39" s="13">
        <f>IF(F39="","",F39-N(H39))</f>
      </c>
      <c r="J39" s="14">
        <f>IF(F39="","",IF(F39-N(H39)&lt;=0,"PAID",IF(E39&lt;Settings!$E$4,"OVERDUE",IF(N(H39)&gt;0,"PARTIAL","OPEN"))))</f>
      </c>
      <c r="K39" s="14">
        <f>IF(J39="OVERDUE",Settings!$E$4-E39,"")</f>
      </c>
      <c r="L39" s="14">
        <f>IF(D39="","",MONTH(D39))</f>
      </c>
      <c r="M39" s="14">
        <f>IF(D39="","",YEAR(D39))</f>
      </c>
      <c r="N39" s="14">
        <f>IF(OR(G39="",N(H39)=0),"",MONTH(G39))</f>
      </c>
      <c r="O39" s="14">
        <f>IF(OR(G39="",N(H39)=0),"",YEAR(G39))</f>
      </c>
    </row>
    <row r="40" spans="1:15" x14ac:dyDescent="0.25">
      <c r="A40" s="10"/>
      <c r="B40" s="10"/>
      <c r="C40" s="10"/>
      <c r="D40" s="11"/>
      <c r="E40" s="11"/>
      <c r="F40" s="12"/>
      <c r="G40" s="11"/>
      <c r="H40" s="12"/>
      <c r="I40" s="13">
        <f>IF(F40="","",F40-N(H40))</f>
      </c>
      <c r="J40" s="14">
        <f>IF(F40="","",IF(F40-N(H40)&lt;=0,"PAID",IF(E40&lt;Settings!$E$4,"OVERDUE",IF(N(H40)&gt;0,"PARTIAL","OPEN"))))</f>
      </c>
      <c r="K40" s="14">
        <f>IF(J40="OVERDUE",Settings!$E$4-E40,"")</f>
      </c>
      <c r="L40" s="14">
        <f>IF(D40="","",MONTH(D40))</f>
      </c>
      <c r="M40" s="14">
        <f>IF(D40="","",YEAR(D40))</f>
      </c>
      <c r="N40" s="14">
        <f>IF(OR(G40="",N(H40)=0),"",MONTH(G40))</f>
      </c>
      <c r="O40" s="14">
        <f>IF(OR(G40="",N(H40)=0),"",YEAR(G40))</f>
      </c>
    </row>
    <row r="41" spans="1:15" x14ac:dyDescent="0.25">
      <c r="A41" s="10"/>
      <c r="B41" s="10"/>
      <c r="C41" s="10"/>
      <c r="D41" s="11"/>
      <c r="E41" s="11"/>
      <c r="F41" s="12"/>
      <c r="G41" s="11"/>
      <c r="H41" s="12"/>
      <c r="I41" s="13">
        <f>IF(F41="","",F41-N(H41))</f>
      </c>
      <c r="J41" s="14">
        <f>IF(F41="","",IF(F41-N(H41)&lt;=0,"PAID",IF(E41&lt;Settings!$E$4,"OVERDUE",IF(N(H41)&gt;0,"PARTIAL","OPEN"))))</f>
      </c>
      <c r="K41" s="14">
        <f>IF(J41="OVERDUE",Settings!$E$4-E41,"")</f>
      </c>
      <c r="L41" s="14">
        <f>IF(D41="","",MONTH(D41))</f>
      </c>
      <c r="M41" s="14">
        <f>IF(D41="","",YEAR(D41))</f>
      </c>
      <c r="N41" s="14">
        <f>IF(OR(G41="",N(H41)=0),"",MONTH(G41))</f>
      </c>
      <c r="O41" s="14">
        <f>IF(OR(G41="",N(H41)=0),"",YEAR(G41))</f>
      </c>
    </row>
    <row r="42" spans="1:15" x14ac:dyDescent="0.25">
      <c r="A42" s="10"/>
      <c r="B42" s="10"/>
      <c r="C42" s="10"/>
      <c r="D42" s="11"/>
      <c r="E42" s="11"/>
      <c r="F42" s="12"/>
      <c r="G42" s="11"/>
      <c r="H42" s="12"/>
      <c r="I42" s="13">
        <f>IF(F42="","",F42-N(H42))</f>
      </c>
      <c r="J42" s="14">
        <f>IF(F42="","",IF(F42-N(H42)&lt;=0,"PAID",IF(E42&lt;Settings!$E$4,"OVERDUE",IF(N(H42)&gt;0,"PARTIAL","OPEN"))))</f>
      </c>
      <c r="K42" s="14">
        <f>IF(J42="OVERDUE",Settings!$E$4-E42,"")</f>
      </c>
      <c r="L42" s="14">
        <f>IF(D42="","",MONTH(D42))</f>
      </c>
      <c r="M42" s="14">
        <f>IF(D42="","",YEAR(D42))</f>
      </c>
      <c r="N42" s="14">
        <f>IF(OR(G42="",N(H42)=0),"",MONTH(G42))</f>
      </c>
      <c r="O42" s="14">
        <f>IF(OR(G42="",N(H42)=0),"",YEAR(G42))</f>
      </c>
    </row>
    <row r="43" spans="1:15" x14ac:dyDescent="0.25">
      <c r="A43" s="10"/>
      <c r="B43" s="10"/>
      <c r="C43" s="10"/>
      <c r="D43" s="11"/>
      <c r="E43" s="11"/>
      <c r="F43" s="12"/>
      <c r="G43" s="11"/>
      <c r="H43" s="12"/>
      <c r="I43" s="13">
        <f>IF(F43="","",F43-N(H43))</f>
      </c>
      <c r="J43" s="14">
        <f>IF(F43="","",IF(F43-N(H43)&lt;=0,"PAID",IF(E43&lt;Settings!$E$4,"OVERDUE",IF(N(H43)&gt;0,"PARTIAL","OPEN"))))</f>
      </c>
      <c r="K43" s="14">
        <f>IF(J43="OVERDUE",Settings!$E$4-E43,"")</f>
      </c>
      <c r="L43" s="14">
        <f>IF(D43="","",MONTH(D43))</f>
      </c>
      <c r="M43" s="14">
        <f>IF(D43="","",YEAR(D43))</f>
      </c>
      <c r="N43" s="14">
        <f>IF(OR(G43="",N(H43)=0),"",MONTH(G43))</f>
      </c>
      <c r="O43" s="14">
        <f>IF(OR(G43="",N(H43)=0),"",YEAR(G43))</f>
      </c>
    </row>
    <row r="44" spans="1:15" x14ac:dyDescent="0.25">
      <c r="A44" s="10"/>
      <c r="B44" s="10"/>
      <c r="C44" s="10"/>
      <c r="D44" s="11"/>
      <c r="E44" s="11"/>
      <c r="F44" s="12"/>
      <c r="G44" s="11"/>
      <c r="H44" s="12"/>
      <c r="I44" s="13">
        <f>IF(F44="","",F44-N(H44))</f>
      </c>
      <c r="J44" s="14">
        <f>IF(F44="","",IF(F44-N(H44)&lt;=0,"PAID",IF(E44&lt;Settings!$E$4,"OVERDUE",IF(N(H44)&gt;0,"PARTIAL","OPEN"))))</f>
      </c>
      <c r="K44" s="14">
        <f>IF(J44="OVERDUE",Settings!$E$4-E44,"")</f>
      </c>
      <c r="L44" s="14">
        <f>IF(D44="","",MONTH(D44))</f>
      </c>
      <c r="M44" s="14">
        <f>IF(D44="","",YEAR(D44))</f>
      </c>
      <c r="N44" s="14">
        <f>IF(OR(G44="",N(H44)=0),"",MONTH(G44))</f>
      </c>
      <c r="O44" s="14">
        <f>IF(OR(G44="",N(H44)=0),"",YEAR(G44))</f>
      </c>
    </row>
    <row r="45" spans="1:15" x14ac:dyDescent="0.25">
      <c r="A45" s="10"/>
      <c r="B45" s="10"/>
      <c r="C45" s="10"/>
      <c r="D45" s="11"/>
      <c r="E45" s="11"/>
      <c r="F45" s="12"/>
      <c r="G45" s="11"/>
      <c r="H45" s="12"/>
      <c r="I45" s="13">
        <f>IF(F45="","",F45-N(H45))</f>
      </c>
      <c r="J45" s="14">
        <f>IF(F45="","",IF(F45-N(H45)&lt;=0,"PAID",IF(E45&lt;Settings!$E$4,"OVERDUE",IF(N(H45)&gt;0,"PARTIAL","OPEN"))))</f>
      </c>
      <c r="K45" s="14">
        <f>IF(J45="OVERDUE",Settings!$E$4-E45,"")</f>
      </c>
      <c r="L45" s="14">
        <f>IF(D45="","",MONTH(D45))</f>
      </c>
      <c r="M45" s="14">
        <f>IF(D45="","",YEAR(D45))</f>
      </c>
      <c r="N45" s="14">
        <f>IF(OR(G45="",N(H45)=0),"",MONTH(G45))</f>
      </c>
      <c r="O45" s="14">
        <f>IF(OR(G45="",N(H45)=0),"",YEAR(G45))</f>
      </c>
    </row>
    <row r="46" spans="1:15" x14ac:dyDescent="0.25">
      <c r="A46" s="10"/>
      <c r="B46" s="10"/>
      <c r="C46" s="10"/>
      <c r="D46" s="11"/>
      <c r="E46" s="11"/>
      <c r="F46" s="12"/>
      <c r="G46" s="11"/>
      <c r="H46" s="12"/>
      <c r="I46" s="13">
        <f>IF(F46="","",F46-N(H46))</f>
      </c>
      <c r="J46" s="14">
        <f>IF(F46="","",IF(F46-N(H46)&lt;=0,"PAID",IF(E46&lt;Settings!$E$4,"OVERDUE",IF(N(H46)&gt;0,"PARTIAL","OPEN"))))</f>
      </c>
      <c r="K46" s="14">
        <f>IF(J46="OVERDUE",Settings!$E$4-E46,"")</f>
      </c>
      <c r="L46" s="14">
        <f>IF(D46="","",MONTH(D46))</f>
      </c>
      <c r="M46" s="14">
        <f>IF(D46="","",YEAR(D46))</f>
      </c>
      <c r="N46" s="14">
        <f>IF(OR(G46="",N(H46)=0),"",MONTH(G46))</f>
      </c>
      <c r="O46" s="14">
        <f>IF(OR(G46="",N(H46)=0),"",YEAR(G46))</f>
      </c>
    </row>
    <row r="47" spans="1:15" x14ac:dyDescent="0.25">
      <c r="A47" s="10"/>
      <c r="B47" s="10"/>
      <c r="C47" s="10"/>
      <c r="D47" s="11"/>
      <c r="E47" s="11"/>
      <c r="F47" s="12"/>
      <c r="G47" s="11"/>
      <c r="H47" s="12"/>
      <c r="I47" s="13">
        <f>IF(F47="","",F47-N(H47))</f>
      </c>
      <c r="J47" s="14">
        <f>IF(F47="","",IF(F47-N(H47)&lt;=0,"PAID",IF(E47&lt;Settings!$E$4,"OVERDUE",IF(N(H47)&gt;0,"PARTIAL","OPEN"))))</f>
      </c>
      <c r="K47" s="14">
        <f>IF(J47="OVERDUE",Settings!$E$4-E47,"")</f>
      </c>
      <c r="L47" s="14">
        <f>IF(D47="","",MONTH(D47))</f>
      </c>
      <c r="M47" s="14">
        <f>IF(D47="","",YEAR(D47))</f>
      </c>
      <c r="N47" s="14">
        <f>IF(OR(G47="",N(H47)=0),"",MONTH(G47))</f>
      </c>
      <c r="O47" s="14">
        <f>IF(OR(G47="",N(H47)=0),"",YEAR(G47))</f>
      </c>
    </row>
    <row r="48" spans="1:15" x14ac:dyDescent="0.25">
      <c r="A48" s="10"/>
      <c r="B48" s="10"/>
      <c r="C48" s="10"/>
      <c r="D48" s="11"/>
      <c r="E48" s="11"/>
      <c r="F48" s="12"/>
      <c r="G48" s="11"/>
      <c r="H48" s="12"/>
      <c r="I48" s="13">
        <f>IF(F48="","",F48-N(H48))</f>
      </c>
      <c r="J48" s="14">
        <f>IF(F48="","",IF(F48-N(H48)&lt;=0,"PAID",IF(E48&lt;Settings!$E$4,"OVERDUE",IF(N(H48)&gt;0,"PARTIAL","OPEN"))))</f>
      </c>
      <c r="K48" s="14">
        <f>IF(J48="OVERDUE",Settings!$E$4-E48,"")</f>
      </c>
      <c r="L48" s="14">
        <f>IF(D48="","",MONTH(D48))</f>
      </c>
      <c r="M48" s="14">
        <f>IF(D48="","",YEAR(D48))</f>
      </c>
      <c r="N48" s="14">
        <f>IF(OR(G48="",N(H48)=0),"",MONTH(G48))</f>
      </c>
      <c r="O48" s="14">
        <f>IF(OR(G48="",N(H48)=0),"",YEAR(G48))</f>
      </c>
    </row>
    <row r="49" spans="1:15" x14ac:dyDescent="0.25">
      <c r="A49" s="10"/>
      <c r="B49" s="10"/>
      <c r="C49" s="10"/>
      <c r="D49" s="11"/>
      <c r="E49" s="11"/>
      <c r="F49" s="12"/>
      <c r="G49" s="11"/>
      <c r="H49" s="12"/>
      <c r="I49" s="13">
        <f>IF(F49="","",F49-N(H49))</f>
      </c>
      <c r="J49" s="14">
        <f>IF(F49="","",IF(F49-N(H49)&lt;=0,"PAID",IF(E49&lt;Settings!$E$4,"OVERDUE",IF(N(H49)&gt;0,"PARTIAL","OPEN"))))</f>
      </c>
      <c r="K49" s="14">
        <f>IF(J49="OVERDUE",Settings!$E$4-E49,"")</f>
      </c>
      <c r="L49" s="14">
        <f>IF(D49="","",MONTH(D49))</f>
      </c>
      <c r="M49" s="14">
        <f>IF(D49="","",YEAR(D49))</f>
      </c>
      <c r="N49" s="14">
        <f>IF(OR(G49="",N(H49)=0),"",MONTH(G49))</f>
      </c>
      <c r="O49" s="14">
        <f>IF(OR(G49="",N(H49)=0),"",YEAR(G49))</f>
      </c>
    </row>
    <row r="50" spans="1:15" x14ac:dyDescent="0.25">
      <c r="A50" s="10"/>
      <c r="B50" s="10"/>
      <c r="C50" s="10"/>
      <c r="D50" s="11"/>
      <c r="E50" s="11"/>
      <c r="F50" s="12"/>
      <c r="G50" s="11"/>
      <c r="H50" s="12"/>
      <c r="I50" s="13">
        <f>IF(F50="","",F50-N(H50))</f>
      </c>
      <c r="J50" s="14">
        <f>IF(F50="","",IF(F50-N(H50)&lt;=0,"PAID",IF(E50&lt;Settings!$E$4,"OVERDUE",IF(N(H50)&gt;0,"PARTIAL","OPEN"))))</f>
      </c>
      <c r="K50" s="14">
        <f>IF(J50="OVERDUE",Settings!$E$4-E50,"")</f>
      </c>
      <c r="L50" s="14">
        <f>IF(D50="","",MONTH(D50))</f>
      </c>
      <c r="M50" s="14">
        <f>IF(D50="","",YEAR(D50))</f>
      </c>
      <c r="N50" s="14">
        <f>IF(OR(G50="",N(H50)=0),"",MONTH(G50))</f>
      </c>
      <c r="O50" s="14">
        <f>IF(OR(G50="",N(H50)=0),"",YEAR(G50))</f>
      </c>
    </row>
    <row r="51" spans="1:15" x14ac:dyDescent="0.25">
      <c r="A51" s="10"/>
      <c r="B51" s="10"/>
      <c r="C51" s="10"/>
      <c r="D51" s="11"/>
      <c r="E51" s="11"/>
      <c r="F51" s="12"/>
      <c r="G51" s="11"/>
      <c r="H51" s="12"/>
      <c r="I51" s="13">
        <f>IF(F51="","",F51-N(H51))</f>
      </c>
      <c r="J51" s="14">
        <f>IF(F51="","",IF(F51-N(H51)&lt;=0,"PAID",IF(E51&lt;Settings!$E$4,"OVERDUE",IF(N(H51)&gt;0,"PARTIAL","OPEN"))))</f>
      </c>
      <c r="K51" s="14">
        <f>IF(J51="OVERDUE",Settings!$E$4-E51,"")</f>
      </c>
      <c r="L51" s="14">
        <f>IF(D51="","",MONTH(D51))</f>
      </c>
      <c r="M51" s="14">
        <f>IF(D51="","",YEAR(D51))</f>
      </c>
      <c r="N51" s="14">
        <f>IF(OR(G51="",N(H51)=0),"",MONTH(G51))</f>
      </c>
      <c r="O51" s="14">
        <f>IF(OR(G51="",N(H51)=0),"",YEAR(G51))</f>
      </c>
    </row>
    <row r="52" spans="1:15" x14ac:dyDescent="0.25">
      <c r="A52" s="10"/>
      <c r="B52" s="10"/>
      <c r="C52" s="10"/>
      <c r="D52" s="11"/>
      <c r="E52" s="11"/>
      <c r="F52" s="12"/>
      <c r="G52" s="11"/>
      <c r="H52" s="12"/>
      <c r="I52" s="13">
        <f>IF(F52="","",F52-N(H52))</f>
      </c>
      <c r="J52" s="14">
        <f>IF(F52="","",IF(F52-N(H52)&lt;=0,"PAID",IF(E52&lt;Settings!$E$4,"OVERDUE",IF(N(H52)&gt;0,"PARTIAL","OPEN"))))</f>
      </c>
      <c r="K52" s="14">
        <f>IF(J52="OVERDUE",Settings!$E$4-E52,"")</f>
      </c>
      <c r="L52" s="14">
        <f>IF(D52="","",MONTH(D52))</f>
      </c>
      <c r="M52" s="14">
        <f>IF(D52="","",YEAR(D52))</f>
      </c>
      <c r="N52" s="14">
        <f>IF(OR(G52="",N(H52)=0),"",MONTH(G52))</f>
      </c>
      <c r="O52" s="14">
        <f>IF(OR(G52="",N(H52)=0),"",YEAR(G52))</f>
      </c>
    </row>
    <row r="53" spans="1:15" x14ac:dyDescent="0.25">
      <c r="A53" s="10"/>
      <c r="B53" s="10"/>
      <c r="C53" s="10"/>
      <c r="D53" s="11"/>
      <c r="E53" s="11"/>
      <c r="F53" s="12"/>
      <c r="G53" s="11"/>
      <c r="H53" s="12"/>
      <c r="I53" s="13">
        <f>IF(F53="","",F53-N(H53))</f>
      </c>
      <c r="J53" s="14">
        <f>IF(F53="","",IF(F53-N(H53)&lt;=0,"PAID",IF(E53&lt;Settings!$E$4,"OVERDUE",IF(N(H53)&gt;0,"PARTIAL","OPEN"))))</f>
      </c>
      <c r="K53" s="14">
        <f>IF(J53="OVERDUE",Settings!$E$4-E53,"")</f>
      </c>
      <c r="L53" s="14">
        <f>IF(D53="","",MONTH(D53))</f>
      </c>
      <c r="M53" s="14">
        <f>IF(D53="","",YEAR(D53))</f>
      </c>
      <c r="N53" s="14">
        <f>IF(OR(G53="",N(H53)=0),"",MONTH(G53))</f>
      </c>
      <c r="O53" s="14">
        <f>IF(OR(G53="",N(H53)=0),"",YEAR(G53))</f>
      </c>
    </row>
    <row r="54" spans="1:15" x14ac:dyDescent="0.25">
      <c r="A54" s="10"/>
      <c r="B54" s="10"/>
      <c r="C54" s="10"/>
      <c r="D54" s="11"/>
      <c r="E54" s="11"/>
      <c r="F54" s="12"/>
      <c r="G54" s="11"/>
      <c r="H54" s="12"/>
      <c r="I54" s="13">
        <f>IF(F54="","",F54-N(H54))</f>
      </c>
      <c r="J54" s="14">
        <f>IF(F54="","",IF(F54-N(H54)&lt;=0,"PAID",IF(E54&lt;Settings!$E$4,"OVERDUE",IF(N(H54)&gt;0,"PARTIAL","OPEN"))))</f>
      </c>
      <c r="K54" s="14">
        <f>IF(J54="OVERDUE",Settings!$E$4-E54,"")</f>
      </c>
      <c r="L54" s="14">
        <f>IF(D54="","",MONTH(D54))</f>
      </c>
      <c r="M54" s="14">
        <f>IF(D54="","",YEAR(D54))</f>
      </c>
      <c r="N54" s="14">
        <f>IF(OR(G54="",N(H54)=0),"",MONTH(G54))</f>
      </c>
      <c r="O54" s="14">
        <f>IF(OR(G54="",N(H54)=0),"",YEAR(G54))</f>
      </c>
    </row>
    <row r="55" spans="1:15" x14ac:dyDescent="0.25">
      <c r="A55" s="10"/>
      <c r="B55" s="10"/>
      <c r="C55" s="10"/>
      <c r="D55" s="11"/>
      <c r="E55" s="11"/>
      <c r="F55" s="12"/>
      <c r="G55" s="11"/>
      <c r="H55" s="12"/>
      <c r="I55" s="13">
        <f>IF(F55="","",F55-N(H55))</f>
      </c>
      <c r="J55" s="14">
        <f>IF(F55="","",IF(F55-N(H55)&lt;=0,"PAID",IF(E55&lt;Settings!$E$4,"OVERDUE",IF(N(H55)&gt;0,"PARTIAL","OPEN"))))</f>
      </c>
      <c r="K55" s="14">
        <f>IF(J55="OVERDUE",Settings!$E$4-E55,"")</f>
      </c>
      <c r="L55" s="14">
        <f>IF(D55="","",MONTH(D55))</f>
      </c>
      <c r="M55" s="14">
        <f>IF(D55="","",YEAR(D55))</f>
      </c>
      <c r="N55" s="14">
        <f>IF(OR(G55="",N(H55)=0),"",MONTH(G55))</f>
      </c>
      <c r="O55" s="14">
        <f>IF(OR(G55="",N(H55)=0),"",YEAR(G55))</f>
      </c>
    </row>
    <row r="56" spans="1:15" x14ac:dyDescent="0.25">
      <c r="A56" s="10"/>
      <c r="B56" s="10"/>
      <c r="C56" s="10"/>
      <c r="D56" s="11"/>
      <c r="E56" s="11"/>
      <c r="F56" s="12"/>
      <c r="G56" s="11"/>
      <c r="H56" s="12"/>
      <c r="I56" s="13">
        <f>IF(F56="","",F56-N(H56))</f>
      </c>
      <c r="J56" s="14">
        <f>IF(F56="","",IF(F56-N(H56)&lt;=0,"PAID",IF(E56&lt;Settings!$E$4,"OVERDUE",IF(N(H56)&gt;0,"PARTIAL","OPEN"))))</f>
      </c>
      <c r="K56" s="14">
        <f>IF(J56="OVERDUE",Settings!$E$4-E56,"")</f>
      </c>
      <c r="L56" s="14">
        <f>IF(D56="","",MONTH(D56))</f>
      </c>
      <c r="M56" s="14">
        <f>IF(D56="","",YEAR(D56))</f>
      </c>
      <c r="N56" s="14">
        <f>IF(OR(G56="",N(H56)=0),"",MONTH(G56))</f>
      </c>
      <c r="O56" s="14">
        <f>IF(OR(G56="",N(H56)=0),"",YEAR(G56))</f>
      </c>
    </row>
    <row r="57" spans="1:15" x14ac:dyDescent="0.25">
      <c r="A57" s="10"/>
      <c r="B57" s="10"/>
      <c r="C57" s="10"/>
      <c r="D57" s="11"/>
      <c r="E57" s="11"/>
      <c r="F57" s="12"/>
      <c r="G57" s="11"/>
      <c r="H57" s="12"/>
      <c r="I57" s="13">
        <f>IF(F57="","",F57-N(H57))</f>
      </c>
      <c r="J57" s="14">
        <f>IF(F57="","",IF(F57-N(H57)&lt;=0,"PAID",IF(E57&lt;Settings!$E$4,"OVERDUE",IF(N(H57)&gt;0,"PARTIAL","OPEN"))))</f>
      </c>
      <c r="K57" s="14">
        <f>IF(J57="OVERDUE",Settings!$E$4-E57,"")</f>
      </c>
      <c r="L57" s="14">
        <f>IF(D57="","",MONTH(D57))</f>
      </c>
      <c r="M57" s="14">
        <f>IF(D57="","",YEAR(D57))</f>
      </c>
      <c r="N57" s="14">
        <f>IF(OR(G57="",N(H57)=0),"",MONTH(G57))</f>
      </c>
      <c r="O57" s="14">
        <f>IF(OR(G57="",N(H57)=0),"",YEAR(G57))</f>
      </c>
    </row>
    <row r="58" spans="1:15" x14ac:dyDescent="0.25">
      <c r="A58" s="10"/>
      <c r="B58" s="10"/>
      <c r="C58" s="10"/>
      <c r="D58" s="11"/>
      <c r="E58" s="11"/>
      <c r="F58" s="12"/>
      <c r="G58" s="11"/>
      <c r="H58" s="12"/>
      <c r="I58" s="13">
        <f>IF(F58="","",F58-N(H58))</f>
      </c>
      <c r="J58" s="14">
        <f>IF(F58="","",IF(F58-N(H58)&lt;=0,"PAID",IF(E58&lt;Settings!$E$4,"OVERDUE",IF(N(H58)&gt;0,"PARTIAL","OPEN"))))</f>
      </c>
      <c r="K58" s="14">
        <f>IF(J58="OVERDUE",Settings!$E$4-E58,"")</f>
      </c>
      <c r="L58" s="14">
        <f>IF(D58="","",MONTH(D58))</f>
      </c>
      <c r="M58" s="14">
        <f>IF(D58="","",YEAR(D58))</f>
      </c>
      <c r="N58" s="14">
        <f>IF(OR(G58="",N(H58)=0),"",MONTH(G58))</f>
      </c>
      <c r="O58" s="14">
        <f>IF(OR(G58="",N(H58)=0),"",YEAR(G58))</f>
      </c>
    </row>
    <row r="59" spans="1:15" x14ac:dyDescent="0.25">
      <c r="A59" s="10"/>
      <c r="B59" s="10"/>
      <c r="C59" s="10"/>
      <c r="D59" s="11"/>
      <c r="E59" s="11"/>
      <c r="F59" s="12"/>
      <c r="G59" s="11"/>
      <c r="H59" s="12"/>
      <c r="I59" s="13">
        <f>IF(F59="","",F59-N(H59))</f>
      </c>
      <c r="J59" s="14">
        <f>IF(F59="","",IF(F59-N(H59)&lt;=0,"PAID",IF(E59&lt;Settings!$E$4,"OVERDUE",IF(N(H59)&gt;0,"PARTIAL","OPEN"))))</f>
      </c>
      <c r="K59" s="14">
        <f>IF(J59="OVERDUE",Settings!$E$4-E59,"")</f>
      </c>
      <c r="L59" s="14">
        <f>IF(D59="","",MONTH(D59))</f>
      </c>
      <c r="M59" s="14">
        <f>IF(D59="","",YEAR(D59))</f>
      </c>
      <c r="N59" s="14">
        <f>IF(OR(G59="",N(H59)=0),"",MONTH(G59))</f>
      </c>
      <c r="O59" s="14">
        <f>IF(OR(G59="",N(H59)=0),"",YEAR(G59))</f>
      </c>
    </row>
    <row r="60" spans="1:15" x14ac:dyDescent="0.25">
      <c r="A60" s="10"/>
      <c r="B60" s="10"/>
      <c r="C60" s="10"/>
      <c r="D60" s="11"/>
      <c r="E60" s="11"/>
      <c r="F60" s="12"/>
      <c r="G60" s="11"/>
      <c r="H60" s="12"/>
      <c r="I60" s="13">
        <f>IF(F60="","",F60-N(H60))</f>
      </c>
      <c r="J60" s="14">
        <f>IF(F60="","",IF(F60-N(H60)&lt;=0,"PAID",IF(E60&lt;Settings!$E$4,"OVERDUE",IF(N(H60)&gt;0,"PARTIAL","OPEN"))))</f>
      </c>
      <c r="K60" s="14">
        <f>IF(J60="OVERDUE",Settings!$E$4-E60,"")</f>
      </c>
      <c r="L60" s="14">
        <f>IF(D60="","",MONTH(D60))</f>
      </c>
      <c r="M60" s="14">
        <f>IF(D60="","",YEAR(D60))</f>
      </c>
      <c r="N60" s="14">
        <f>IF(OR(G60="",N(H60)=0),"",MONTH(G60))</f>
      </c>
      <c r="O60" s="14">
        <f>IF(OR(G60="",N(H60)=0),"",YEAR(G60))</f>
      </c>
    </row>
    <row r="61" spans="1:15" x14ac:dyDescent="0.25">
      <c r="A61" s="10"/>
      <c r="B61" s="10"/>
      <c r="C61" s="10"/>
      <c r="D61" s="11"/>
      <c r="E61" s="11"/>
      <c r="F61" s="12"/>
      <c r="G61" s="11"/>
      <c r="H61" s="12"/>
      <c r="I61" s="13">
        <f>IF(F61="","",F61-N(H61))</f>
      </c>
      <c r="J61" s="14">
        <f>IF(F61="","",IF(F61-N(H61)&lt;=0,"PAID",IF(E61&lt;Settings!$E$4,"OVERDUE",IF(N(H61)&gt;0,"PARTIAL","OPEN"))))</f>
      </c>
      <c r="K61" s="14">
        <f>IF(J61="OVERDUE",Settings!$E$4-E61,"")</f>
      </c>
      <c r="L61" s="14">
        <f>IF(D61="","",MONTH(D61))</f>
      </c>
      <c r="M61" s="14">
        <f>IF(D61="","",YEAR(D61))</f>
      </c>
      <c r="N61" s="14">
        <f>IF(OR(G61="",N(H61)=0),"",MONTH(G61))</f>
      </c>
      <c r="O61" s="14">
        <f>IF(OR(G61="",N(H61)=0),"",YEAR(G61))</f>
      </c>
    </row>
    <row r="62" spans="1:15" x14ac:dyDescent="0.25">
      <c r="A62" s="10"/>
      <c r="B62" s="10"/>
      <c r="C62" s="10"/>
      <c r="D62" s="11"/>
      <c r="E62" s="11"/>
      <c r="F62" s="12"/>
      <c r="G62" s="11"/>
      <c r="H62" s="12"/>
      <c r="I62" s="13">
        <f>IF(F62="","",F62-N(H62))</f>
      </c>
      <c r="J62" s="14">
        <f>IF(F62="","",IF(F62-N(H62)&lt;=0,"PAID",IF(E62&lt;Settings!$E$4,"OVERDUE",IF(N(H62)&gt;0,"PARTIAL","OPEN"))))</f>
      </c>
      <c r="K62" s="14">
        <f>IF(J62="OVERDUE",Settings!$E$4-E62,"")</f>
      </c>
      <c r="L62" s="14">
        <f>IF(D62="","",MONTH(D62))</f>
      </c>
      <c r="M62" s="14">
        <f>IF(D62="","",YEAR(D62))</f>
      </c>
      <c r="N62" s="14">
        <f>IF(OR(G62="",N(H62)=0),"",MONTH(G62))</f>
      </c>
      <c r="O62" s="14">
        <f>IF(OR(G62="",N(H62)=0),"",YEAR(G62))</f>
      </c>
    </row>
    <row r="63" spans="1:15" x14ac:dyDescent="0.25">
      <c r="A63" s="10"/>
      <c r="B63" s="10"/>
      <c r="C63" s="10"/>
      <c r="D63" s="11"/>
      <c r="E63" s="11"/>
      <c r="F63" s="12"/>
      <c r="G63" s="11"/>
      <c r="H63" s="12"/>
      <c r="I63" s="13">
        <f>IF(F63="","",F63-N(H63))</f>
      </c>
      <c r="J63" s="14">
        <f>IF(F63="","",IF(F63-N(H63)&lt;=0,"PAID",IF(E63&lt;Settings!$E$4,"OVERDUE",IF(N(H63)&gt;0,"PARTIAL","OPEN"))))</f>
      </c>
      <c r="K63" s="14">
        <f>IF(J63="OVERDUE",Settings!$E$4-E63,"")</f>
      </c>
      <c r="L63" s="14">
        <f>IF(D63="","",MONTH(D63))</f>
      </c>
      <c r="M63" s="14">
        <f>IF(D63="","",YEAR(D63))</f>
      </c>
      <c r="N63" s="14">
        <f>IF(OR(G63="",N(H63)=0),"",MONTH(G63))</f>
      </c>
      <c r="O63" s="14">
        <f>IF(OR(G63="",N(H63)=0),"",YEAR(G63))</f>
      </c>
    </row>
    <row r="64" spans="1:15" x14ac:dyDescent="0.25">
      <c r="A64" s="10"/>
      <c r="B64" s="10"/>
      <c r="C64" s="10"/>
      <c r="D64" s="11"/>
      <c r="E64" s="11"/>
      <c r="F64" s="12"/>
      <c r="G64" s="11"/>
      <c r="H64" s="12"/>
      <c r="I64" s="13">
        <f>IF(F64="","",F64-N(H64))</f>
      </c>
      <c r="J64" s="14">
        <f>IF(F64="","",IF(F64-N(H64)&lt;=0,"PAID",IF(E64&lt;Settings!$E$4,"OVERDUE",IF(N(H64)&gt;0,"PARTIAL","OPEN"))))</f>
      </c>
      <c r="K64" s="14">
        <f>IF(J64="OVERDUE",Settings!$E$4-E64,"")</f>
      </c>
      <c r="L64" s="14">
        <f>IF(D64="","",MONTH(D64))</f>
      </c>
      <c r="M64" s="14">
        <f>IF(D64="","",YEAR(D64))</f>
      </c>
      <c r="N64" s="14">
        <f>IF(OR(G64="",N(H64)=0),"",MONTH(G64))</f>
      </c>
      <c r="O64" s="14">
        <f>IF(OR(G64="",N(H64)=0),"",YEAR(G64))</f>
      </c>
    </row>
    <row r="65" spans="1:15" x14ac:dyDescent="0.25">
      <c r="A65" s="10"/>
      <c r="B65" s="10"/>
      <c r="C65" s="10"/>
      <c r="D65" s="11"/>
      <c r="E65" s="11"/>
      <c r="F65" s="12"/>
      <c r="G65" s="11"/>
      <c r="H65" s="12"/>
      <c r="I65" s="13">
        <f>IF(F65="","",F65-N(H65))</f>
      </c>
      <c r="J65" s="14">
        <f>IF(F65="","",IF(F65-N(H65)&lt;=0,"PAID",IF(E65&lt;Settings!$E$4,"OVERDUE",IF(N(H65)&gt;0,"PARTIAL","OPEN"))))</f>
      </c>
      <c r="K65" s="14">
        <f>IF(J65="OVERDUE",Settings!$E$4-E65,"")</f>
      </c>
      <c r="L65" s="14">
        <f>IF(D65="","",MONTH(D65))</f>
      </c>
      <c r="M65" s="14">
        <f>IF(D65="","",YEAR(D65))</f>
      </c>
      <c r="N65" s="14">
        <f>IF(OR(G65="",N(H65)=0),"",MONTH(G65))</f>
      </c>
      <c r="O65" s="14">
        <f>IF(OR(G65="",N(H65)=0),"",YEAR(G65))</f>
      </c>
    </row>
    <row r="66" spans="1:15" x14ac:dyDescent="0.25">
      <c r="A66" s="10"/>
      <c r="B66" s="10"/>
      <c r="C66" s="10"/>
      <c r="D66" s="11"/>
      <c r="E66" s="11"/>
      <c r="F66" s="12"/>
      <c r="G66" s="11"/>
      <c r="H66" s="12"/>
      <c r="I66" s="13">
        <f>IF(F66="","",F66-N(H66))</f>
      </c>
      <c r="J66" s="14">
        <f>IF(F66="","",IF(F66-N(H66)&lt;=0,"PAID",IF(E66&lt;Settings!$E$4,"OVERDUE",IF(N(H66)&gt;0,"PARTIAL","OPEN"))))</f>
      </c>
      <c r="K66" s="14">
        <f>IF(J66="OVERDUE",Settings!$E$4-E66,"")</f>
      </c>
      <c r="L66" s="14">
        <f>IF(D66="","",MONTH(D66))</f>
      </c>
      <c r="M66" s="14">
        <f>IF(D66="","",YEAR(D66))</f>
      </c>
      <c r="N66" s="14">
        <f>IF(OR(G66="",N(H66)=0),"",MONTH(G66))</f>
      </c>
      <c r="O66" s="14">
        <f>IF(OR(G66="",N(H66)=0),"",YEAR(G66))</f>
      </c>
    </row>
    <row r="67" spans="1:15" x14ac:dyDescent="0.25">
      <c r="A67" s="10"/>
      <c r="B67" s="10"/>
      <c r="C67" s="10"/>
      <c r="D67" s="11"/>
      <c r="E67" s="11"/>
      <c r="F67" s="12"/>
      <c r="G67" s="11"/>
      <c r="H67" s="12"/>
      <c r="I67" s="13">
        <f>IF(F67="","",F67-N(H67))</f>
      </c>
      <c r="J67" s="14">
        <f>IF(F67="","",IF(F67-N(H67)&lt;=0,"PAID",IF(E67&lt;Settings!$E$4,"OVERDUE",IF(N(H67)&gt;0,"PARTIAL","OPEN"))))</f>
      </c>
      <c r="K67" s="14">
        <f>IF(J67="OVERDUE",Settings!$E$4-E67,"")</f>
      </c>
      <c r="L67" s="14">
        <f>IF(D67="","",MONTH(D67))</f>
      </c>
      <c r="M67" s="14">
        <f>IF(D67="","",YEAR(D67))</f>
      </c>
      <c r="N67" s="14">
        <f>IF(OR(G67="",N(H67)=0),"",MONTH(G67))</f>
      </c>
      <c r="O67" s="14">
        <f>IF(OR(G67="",N(H67)=0),"",YEAR(G67))</f>
      </c>
    </row>
    <row r="68" spans="1:15" x14ac:dyDescent="0.25">
      <c r="A68" s="10"/>
      <c r="B68" s="10"/>
      <c r="C68" s="10"/>
      <c r="D68" s="11"/>
      <c r="E68" s="11"/>
      <c r="F68" s="12"/>
      <c r="G68" s="11"/>
      <c r="H68" s="12"/>
      <c r="I68" s="13">
        <f>IF(F68="","",F68-N(H68))</f>
      </c>
      <c r="J68" s="14">
        <f>IF(F68="","",IF(F68-N(H68)&lt;=0,"PAID",IF(E68&lt;Settings!$E$4,"OVERDUE",IF(N(H68)&gt;0,"PARTIAL","OPEN"))))</f>
      </c>
      <c r="K68" s="14">
        <f>IF(J68="OVERDUE",Settings!$E$4-E68,"")</f>
      </c>
      <c r="L68" s="14">
        <f>IF(D68="","",MONTH(D68))</f>
      </c>
      <c r="M68" s="14">
        <f>IF(D68="","",YEAR(D68))</f>
      </c>
      <c r="N68" s="14">
        <f>IF(OR(G68="",N(H68)=0),"",MONTH(G68))</f>
      </c>
      <c r="O68" s="14">
        <f>IF(OR(G68="",N(H68)=0),"",YEAR(G68))</f>
      </c>
    </row>
    <row r="69" spans="1:15" x14ac:dyDescent="0.25">
      <c r="A69" s="10"/>
      <c r="B69" s="10"/>
      <c r="C69" s="10"/>
      <c r="D69" s="11"/>
      <c r="E69" s="11"/>
      <c r="F69" s="12"/>
      <c r="G69" s="11"/>
      <c r="H69" s="12"/>
      <c r="I69" s="13">
        <f>IF(F69="","",F69-N(H69))</f>
      </c>
      <c r="J69" s="14">
        <f>IF(F69="","",IF(F69-N(H69)&lt;=0,"PAID",IF(E69&lt;Settings!$E$4,"OVERDUE",IF(N(H69)&gt;0,"PARTIAL","OPEN"))))</f>
      </c>
      <c r="K69" s="14">
        <f>IF(J69="OVERDUE",Settings!$E$4-E69,"")</f>
      </c>
      <c r="L69" s="14">
        <f>IF(D69="","",MONTH(D69))</f>
      </c>
      <c r="M69" s="14">
        <f>IF(D69="","",YEAR(D69))</f>
      </c>
      <c r="N69" s="14">
        <f>IF(OR(G69="",N(H69)=0),"",MONTH(G69))</f>
      </c>
      <c r="O69" s="14">
        <f>IF(OR(G69="",N(H69)=0),"",YEAR(G69))</f>
      </c>
    </row>
    <row r="70" spans="1:15" x14ac:dyDescent="0.25">
      <c r="A70" s="10"/>
      <c r="B70" s="10"/>
      <c r="C70" s="10"/>
      <c r="D70" s="11"/>
      <c r="E70" s="11"/>
      <c r="F70" s="12"/>
      <c r="G70" s="11"/>
      <c r="H70" s="12"/>
      <c r="I70" s="13">
        <f>IF(F70="","",F70-N(H70))</f>
      </c>
      <c r="J70" s="14">
        <f>IF(F70="","",IF(F70-N(H70)&lt;=0,"PAID",IF(E70&lt;Settings!$E$4,"OVERDUE",IF(N(H70)&gt;0,"PARTIAL","OPEN"))))</f>
      </c>
      <c r="K70" s="14">
        <f>IF(J70="OVERDUE",Settings!$E$4-E70,"")</f>
      </c>
      <c r="L70" s="14">
        <f>IF(D70="","",MONTH(D70))</f>
      </c>
      <c r="M70" s="14">
        <f>IF(D70="","",YEAR(D70))</f>
      </c>
      <c r="N70" s="14">
        <f>IF(OR(G70="",N(H70)=0),"",MONTH(G70))</f>
      </c>
      <c r="O70" s="14">
        <f>IF(OR(G70="",N(H70)=0),"",YEAR(G70))</f>
      </c>
    </row>
    <row r="71" spans="1:15" x14ac:dyDescent="0.25">
      <c r="A71" s="10"/>
      <c r="B71" s="10"/>
      <c r="C71" s="10"/>
      <c r="D71" s="11"/>
      <c r="E71" s="11"/>
      <c r="F71" s="12"/>
      <c r="G71" s="11"/>
      <c r="H71" s="12"/>
      <c r="I71" s="13">
        <f>IF(F71="","",F71-N(H71))</f>
      </c>
      <c r="J71" s="14">
        <f>IF(F71="","",IF(F71-N(H71)&lt;=0,"PAID",IF(E71&lt;Settings!$E$4,"OVERDUE",IF(N(H71)&gt;0,"PARTIAL","OPEN"))))</f>
      </c>
      <c r="K71" s="14">
        <f>IF(J71="OVERDUE",Settings!$E$4-E71,"")</f>
      </c>
      <c r="L71" s="14">
        <f>IF(D71="","",MONTH(D71))</f>
      </c>
      <c r="M71" s="14">
        <f>IF(D71="","",YEAR(D71))</f>
      </c>
      <c r="N71" s="14">
        <f>IF(OR(G71="",N(H71)=0),"",MONTH(G71))</f>
      </c>
      <c r="O71" s="14">
        <f>IF(OR(G71="",N(H71)=0),"",YEAR(G71))</f>
      </c>
    </row>
    <row r="72" spans="1:15" x14ac:dyDescent="0.25">
      <c r="A72" s="10"/>
      <c r="B72" s="10"/>
      <c r="C72" s="10"/>
      <c r="D72" s="11"/>
      <c r="E72" s="11"/>
      <c r="F72" s="12"/>
      <c r="G72" s="11"/>
      <c r="H72" s="12"/>
      <c r="I72" s="13">
        <f>IF(F72="","",F72-N(H72))</f>
      </c>
      <c r="J72" s="14">
        <f>IF(F72="","",IF(F72-N(H72)&lt;=0,"PAID",IF(E72&lt;Settings!$E$4,"OVERDUE",IF(N(H72)&gt;0,"PARTIAL","OPEN"))))</f>
      </c>
      <c r="K72" s="14">
        <f>IF(J72="OVERDUE",Settings!$E$4-E72,"")</f>
      </c>
      <c r="L72" s="14">
        <f>IF(D72="","",MONTH(D72))</f>
      </c>
      <c r="M72" s="14">
        <f>IF(D72="","",YEAR(D72))</f>
      </c>
      <c r="N72" s="14">
        <f>IF(OR(G72="",N(H72)=0),"",MONTH(G72))</f>
      </c>
      <c r="O72" s="14">
        <f>IF(OR(G72="",N(H72)=0),"",YEAR(G72))</f>
      </c>
    </row>
    <row r="73" spans="1:15" x14ac:dyDescent="0.25">
      <c r="A73" s="10"/>
      <c r="B73" s="10"/>
      <c r="C73" s="10"/>
      <c r="D73" s="11"/>
      <c r="E73" s="11"/>
      <c r="F73" s="12"/>
      <c r="G73" s="11"/>
      <c r="H73" s="12"/>
      <c r="I73" s="13">
        <f>IF(F73="","",F73-N(H73))</f>
      </c>
      <c r="J73" s="14">
        <f>IF(F73="","",IF(F73-N(H73)&lt;=0,"PAID",IF(E73&lt;Settings!$E$4,"OVERDUE",IF(N(H73)&gt;0,"PARTIAL","OPEN"))))</f>
      </c>
      <c r="K73" s="14">
        <f>IF(J73="OVERDUE",Settings!$E$4-E73,"")</f>
      </c>
      <c r="L73" s="14">
        <f>IF(D73="","",MONTH(D73))</f>
      </c>
      <c r="M73" s="14">
        <f>IF(D73="","",YEAR(D73))</f>
      </c>
      <c r="N73" s="14">
        <f>IF(OR(G73="",N(H73)=0),"",MONTH(G73))</f>
      </c>
      <c r="O73" s="14">
        <f>IF(OR(G73="",N(H73)=0),"",YEAR(G73))</f>
      </c>
    </row>
    <row r="74" spans="1:15" x14ac:dyDescent="0.25">
      <c r="A74" s="10"/>
      <c r="B74" s="10"/>
      <c r="C74" s="10"/>
      <c r="D74" s="11"/>
      <c r="E74" s="11"/>
      <c r="F74" s="12"/>
      <c r="G74" s="11"/>
      <c r="H74" s="12"/>
      <c r="I74" s="13">
        <f>IF(F74="","",F74-N(H74))</f>
      </c>
      <c r="J74" s="14">
        <f>IF(F74="","",IF(F74-N(H74)&lt;=0,"PAID",IF(E74&lt;Settings!$E$4,"OVERDUE",IF(N(H74)&gt;0,"PARTIAL","OPEN"))))</f>
      </c>
      <c r="K74" s="14">
        <f>IF(J74="OVERDUE",Settings!$E$4-E74,"")</f>
      </c>
      <c r="L74" s="14">
        <f>IF(D74="","",MONTH(D74))</f>
      </c>
      <c r="M74" s="14">
        <f>IF(D74="","",YEAR(D74))</f>
      </c>
      <c r="N74" s="14">
        <f>IF(OR(G74="",N(H74)=0),"",MONTH(G74))</f>
      </c>
      <c r="O74" s="14">
        <f>IF(OR(G74="",N(H74)=0),"",YEAR(G74))</f>
      </c>
    </row>
    <row r="75" spans="1:15" x14ac:dyDescent="0.25">
      <c r="A75" s="10"/>
      <c r="B75" s="10"/>
      <c r="C75" s="10"/>
      <c r="D75" s="11"/>
      <c r="E75" s="11"/>
      <c r="F75" s="12"/>
      <c r="G75" s="11"/>
      <c r="H75" s="12"/>
      <c r="I75" s="13">
        <f>IF(F75="","",F75-N(H75))</f>
      </c>
      <c r="J75" s="14">
        <f>IF(F75="","",IF(F75-N(H75)&lt;=0,"PAID",IF(E75&lt;Settings!$E$4,"OVERDUE",IF(N(H75)&gt;0,"PARTIAL","OPEN"))))</f>
      </c>
      <c r="K75" s="14">
        <f>IF(J75="OVERDUE",Settings!$E$4-E75,"")</f>
      </c>
      <c r="L75" s="14">
        <f>IF(D75="","",MONTH(D75))</f>
      </c>
      <c r="M75" s="14">
        <f>IF(D75="","",YEAR(D75))</f>
      </c>
      <c r="N75" s="14">
        <f>IF(OR(G75="",N(H75)=0),"",MONTH(G75))</f>
      </c>
      <c r="O75" s="14">
        <f>IF(OR(G75="",N(H75)=0),"",YEAR(G75))</f>
      </c>
    </row>
    <row r="76" spans="1:15" x14ac:dyDescent="0.25">
      <c r="A76" s="10"/>
      <c r="B76" s="10"/>
      <c r="C76" s="10"/>
      <c r="D76" s="11"/>
      <c r="E76" s="11"/>
      <c r="F76" s="12"/>
      <c r="G76" s="11"/>
      <c r="H76" s="12"/>
      <c r="I76" s="13">
        <f>IF(F76="","",F76-N(H76))</f>
      </c>
      <c r="J76" s="14">
        <f>IF(F76="","",IF(F76-N(H76)&lt;=0,"PAID",IF(E76&lt;Settings!$E$4,"OVERDUE",IF(N(H76)&gt;0,"PARTIAL","OPEN"))))</f>
      </c>
      <c r="K76" s="14">
        <f>IF(J76="OVERDUE",Settings!$E$4-E76,"")</f>
      </c>
      <c r="L76" s="14">
        <f>IF(D76="","",MONTH(D76))</f>
      </c>
      <c r="M76" s="14">
        <f>IF(D76="","",YEAR(D76))</f>
      </c>
      <c r="N76" s="14">
        <f>IF(OR(G76="",N(H76)=0),"",MONTH(G76))</f>
      </c>
      <c r="O76" s="14">
        <f>IF(OR(G76="",N(H76)=0),"",YEAR(G76))</f>
      </c>
    </row>
    <row r="77" spans="1:15" x14ac:dyDescent="0.25">
      <c r="A77" s="10"/>
      <c r="B77" s="10"/>
      <c r="C77" s="10"/>
      <c r="D77" s="11"/>
      <c r="E77" s="11"/>
      <c r="F77" s="12"/>
      <c r="G77" s="11"/>
      <c r="H77" s="12"/>
      <c r="I77" s="13">
        <f>IF(F77="","",F77-N(H77))</f>
      </c>
      <c r="J77" s="14">
        <f>IF(F77="","",IF(F77-N(H77)&lt;=0,"PAID",IF(E77&lt;Settings!$E$4,"OVERDUE",IF(N(H77)&gt;0,"PARTIAL","OPEN"))))</f>
      </c>
      <c r="K77" s="14">
        <f>IF(J77="OVERDUE",Settings!$E$4-E77,"")</f>
      </c>
      <c r="L77" s="14">
        <f>IF(D77="","",MONTH(D77))</f>
      </c>
      <c r="M77" s="14">
        <f>IF(D77="","",YEAR(D77))</f>
      </c>
      <c r="N77" s="14">
        <f>IF(OR(G77="",N(H77)=0),"",MONTH(G77))</f>
      </c>
      <c r="O77" s="14">
        <f>IF(OR(G77="",N(H77)=0),"",YEAR(G77))</f>
      </c>
    </row>
    <row r="78" spans="1:15" x14ac:dyDescent="0.25">
      <c r="A78" s="10"/>
      <c r="B78" s="10"/>
      <c r="C78" s="10"/>
      <c r="D78" s="11"/>
      <c r="E78" s="11"/>
      <c r="F78" s="12"/>
      <c r="G78" s="11"/>
      <c r="H78" s="12"/>
      <c r="I78" s="13">
        <f>IF(F78="","",F78-N(H78))</f>
      </c>
      <c r="J78" s="14">
        <f>IF(F78="","",IF(F78-N(H78)&lt;=0,"PAID",IF(E78&lt;Settings!$E$4,"OVERDUE",IF(N(H78)&gt;0,"PARTIAL","OPEN"))))</f>
      </c>
      <c r="K78" s="14">
        <f>IF(J78="OVERDUE",Settings!$E$4-E78,"")</f>
      </c>
      <c r="L78" s="14">
        <f>IF(D78="","",MONTH(D78))</f>
      </c>
      <c r="M78" s="14">
        <f>IF(D78="","",YEAR(D78))</f>
      </c>
      <c r="N78" s="14">
        <f>IF(OR(G78="",N(H78)=0),"",MONTH(G78))</f>
      </c>
      <c r="O78" s="14">
        <f>IF(OR(G78="",N(H78)=0),"",YEAR(G78))</f>
      </c>
    </row>
    <row r="79" spans="1:15" x14ac:dyDescent="0.25">
      <c r="A79" s="10"/>
      <c r="B79" s="10"/>
      <c r="C79" s="10"/>
      <c r="D79" s="11"/>
      <c r="E79" s="11"/>
      <c r="F79" s="12"/>
      <c r="G79" s="11"/>
      <c r="H79" s="12"/>
      <c r="I79" s="13">
        <f>IF(F79="","",F79-N(H79))</f>
      </c>
      <c r="J79" s="14">
        <f>IF(F79="","",IF(F79-N(H79)&lt;=0,"PAID",IF(E79&lt;Settings!$E$4,"OVERDUE",IF(N(H79)&gt;0,"PARTIAL","OPEN"))))</f>
      </c>
      <c r="K79" s="14">
        <f>IF(J79="OVERDUE",Settings!$E$4-E79,"")</f>
      </c>
      <c r="L79" s="14">
        <f>IF(D79="","",MONTH(D79))</f>
      </c>
      <c r="M79" s="14">
        <f>IF(D79="","",YEAR(D79))</f>
      </c>
      <c r="N79" s="14">
        <f>IF(OR(G79="",N(H79)=0),"",MONTH(G79))</f>
      </c>
      <c r="O79" s="14">
        <f>IF(OR(G79="",N(H79)=0),"",YEAR(G79))</f>
      </c>
    </row>
    <row r="80" spans="1:15" x14ac:dyDescent="0.25">
      <c r="A80" s="10"/>
      <c r="B80" s="10"/>
      <c r="C80" s="10"/>
      <c r="D80" s="11"/>
      <c r="E80" s="11"/>
      <c r="F80" s="12"/>
      <c r="G80" s="11"/>
      <c r="H80" s="12"/>
      <c r="I80" s="13">
        <f>IF(F80="","",F80-N(H80))</f>
      </c>
      <c r="J80" s="14">
        <f>IF(F80="","",IF(F80-N(H80)&lt;=0,"PAID",IF(E80&lt;Settings!$E$4,"OVERDUE",IF(N(H80)&gt;0,"PARTIAL","OPEN"))))</f>
      </c>
      <c r="K80" s="14">
        <f>IF(J80="OVERDUE",Settings!$E$4-E80,"")</f>
      </c>
      <c r="L80" s="14">
        <f>IF(D80="","",MONTH(D80))</f>
      </c>
      <c r="M80" s="14">
        <f>IF(D80="","",YEAR(D80))</f>
      </c>
      <c r="N80" s="14">
        <f>IF(OR(G80="",N(H80)=0),"",MONTH(G80))</f>
      </c>
      <c r="O80" s="14">
        <f>IF(OR(G80="",N(H80)=0),"",YEAR(G80))</f>
      </c>
    </row>
    <row r="81" spans="1:15" x14ac:dyDescent="0.25">
      <c r="A81" s="10"/>
      <c r="B81" s="10"/>
      <c r="C81" s="10"/>
      <c r="D81" s="11"/>
      <c r="E81" s="11"/>
      <c r="F81" s="12"/>
      <c r="G81" s="11"/>
      <c r="H81" s="12"/>
      <c r="I81" s="13">
        <f>IF(F81="","",F81-N(H81))</f>
      </c>
      <c r="J81" s="14">
        <f>IF(F81="","",IF(F81-N(H81)&lt;=0,"PAID",IF(E81&lt;Settings!$E$4,"OVERDUE",IF(N(H81)&gt;0,"PARTIAL","OPEN"))))</f>
      </c>
      <c r="K81" s="14">
        <f>IF(J81="OVERDUE",Settings!$E$4-E81,"")</f>
      </c>
      <c r="L81" s="14">
        <f>IF(D81="","",MONTH(D81))</f>
      </c>
      <c r="M81" s="14">
        <f>IF(D81="","",YEAR(D81))</f>
      </c>
      <c r="N81" s="14">
        <f>IF(OR(G81="",N(H81)=0),"",MONTH(G81))</f>
      </c>
      <c r="O81" s="14">
        <f>IF(OR(G81="",N(H81)=0),"",YEAR(G81))</f>
      </c>
    </row>
    <row r="82" spans="1:15" x14ac:dyDescent="0.25">
      <c r="A82" s="10"/>
      <c r="B82" s="10"/>
      <c r="C82" s="10"/>
      <c r="D82" s="11"/>
      <c r="E82" s="11"/>
      <c r="F82" s="12"/>
      <c r="G82" s="11"/>
      <c r="H82" s="12"/>
      <c r="I82" s="13">
        <f>IF(F82="","",F82-N(H82))</f>
      </c>
      <c r="J82" s="14">
        <f>IF(F82="","",IF(F82-N(H82)&lt;=0,"PAID",IF(E82&lt;Settings!$E$4,"OVERDUE",IF(N(H82)&gt;0,"PARTIAL","OPEN"))))</f>
      </c>
      <c r="K82" s="14">
        <f>IF(J82="OVERDUE",Settings!$E$4-E82,"")</f>
      </c>
      <c r="L82" s="14">
        <f>IF(D82="","",MONTH(D82))</f>
      </c>
      <c r="M82" s="14">
        <f>IF(D82="","",YEAR(D82))</f>
      </c>
      <c r="N82" s="14">
        <f>IF(OR(G82="",N(H82)=0),"",MONTH(G82))</f>
      </c>
      <c r="O82" s="14">
        <f>IF(OR(G82="",N(H82)=0),"",YEAR(G82))</f>
      </c>
    </row>
    <row r="83" spans="1:15" x14ac:dyDescent="0.25">
      <c r="A83" s="10"/>
      <c r="B83" s="10"/>
      <c r="C83" s="10"/>
      <c r="D83" s="11"/>
      <c r="E83" s="11"/>
      <c r="F83" s="12"/>
      <c r="G83" s="11"/>
      <c r="H83" s="12"/>
      <c r="I83" s="13">
        <f>IF(F83="","",F83-N(H83))</f>
      </c>
      <c r="J83" s="14">
        <f>IF(F83="","",IF(F83-N(H83)&lt;=0,"PAID",IF(E83&lt;Settings!$E$4,"OVERDUE",IF(N(H83)&gt;0,"PARTIAL","OPEN"))))</f>
      </c>
      <c r="K83" s="14">
        <f>IF(J83="OVERDUE",Settings!$E$4-E83,"")</f>
      </c>
      <c r="L83" s="14">
        <f>IF(D83="","",MONTH(D83))</f>
      </c>
      <c r="M83" s="14">
        <f>IF(D83="","",YEAR(D83))</f>
      </c>
      <c r="N83" s="14">
        <f>IF(OR(G83="",N(H83)=0),"",MONTH(G83))</f>
      </c>
      <c r="O83" s="14">
        <f>IF(OR(G83="",N(H83)=0),"",YEAR(G83))</f>
      </c>
    </row>
    <row r="84" spans="1:15" x14ac:dyDescent="0.25">
      <c r="A84" s="10"/>
      <c r="B84" s="10"/>
      <c r="C84" s="10"/>
      <c r="D84" s="11"/>
      <c r="E84" s="11"/>
      <c r="F84" s="12"/>
      <c r="G84" s="11"/>
      <c r="H84" s="12"/>
      <c r="I84" s="13">
        <f>IF(F84="","",F84-N(H84))</f>
      </c>
      <c r="J84" s="14">
        <f>IF(F84="","",IF(F84-N(H84)&lt;=0,"PAID",IF(E84&lt;Settings!$E$4,"OVERDUE",IF(N(H84)&gt;0,"PARTIAL","OPEN"))))</f>
      </c>
      <c r="K84" s="14">
        <f>IF(J84="OVERDUE",Settings!$E$4-E84,"")</f>
      </c>
      <c r="L84" s="14">
        <f>IF(D84="","",MONTH(D84))</f>
      </c>
      <c r="M84" s="14">
        <f>IF(D84="","",YEAR(D84))</f>
      </c>
      <c r="N84" s="14">
        <f>IF(OR(G84="",N(H84)=0),"",MONTH(G84))</f>
      </c>
      <c r="O84" s="14">
        <f>IF(OR(G84="",N(H84)=0),"",YEAR(G84))</f>
      </c>
    </row>
    <row r="85" spans="1:15" x14ac:dyDescent="0.25">
      <c r="A85" s="10"/>
      <c r="B85" s="10"/>
      <c r="C85" s="10"/>
      <c r="D85" s="11"/>
      <c r="E85" s="11"/>
      <c r="F85" s="12"/>
      <c r="G85" s="11"/>
      <c r="H85" s="12"/>
      <c r="I85" s="13">
        <f>IF(F85="","",F85-N(H85))</f>
      </c>
      <c r="J85" s="14">
        <f>IF(F85="","",IF(F85-N(H85)&lt;=0,"PAID",IF(E85&lt;Settings!$E$4,"OVERDUE",IF(N(H85)&gt;0,"PARTIAL","OPEN"))))</f>
      </c>
      <c r="K85" s="14">
        <f>IF(J85="OVERDUE",Settings!$E$4-E85,"")</f>
      </c>
      <c r="L85" s="14">
        <f>IF(D85="","",MONTH(D85))</f>
      </c>
      <c r="M85" s="14">
        <f>IF(D85="","",YEAR(D85))</f>
      </c>
      <c r="N85" s="14">
        <f>IF(OR(G85="",N(H85)=0),"",MONTH(G85))</f>
      </c>
      <c r="O85" s="14">
        <f>IF(OR(G85="",N(H85)=0),"",YEAR(G85))</f>
      </c>
    </row>
    <row r="86" spans="1:15" x14ac:dyDescent="0.25">
      <c r="A86" s="10"/>
      <c r="B86" s="10"/>
      <c r="C86" s="10"/>
      <c r="D86" s="11"/>
      <c r="E86" s="11"/>
      <c r="F86" s="12"/>
      <c r="G86" s="11"/>
      <c r="H86" s="12"/>
      <c r="I86" s="13">
        <f>IF(F86="","",F86-N(H86))</f>
      </c>
      <c r="J86" s="14">
        <f>IF(F86="","",IF(F86-N(H86)&lt;=0,"PAID",IF(E86&lt;Settings!$E$4,"OVERDUE",IF(N(H86)&gt;0,"PARTIAL","OPEN"))))</f>
      </c>
      <c r="K86" s="14">
        <f>IF(J86="OVERDUE",Settings!$E$4-E86,"")</f>
      </c>
      <c r="L86" s="14">
        <f>IF(D86="","",MONTH(D86))</f>
      </c>
      <c r="M86" s="14">
        <f>IF(D86="","",YEAR(D86))</f>
      </c>
      <c r="N86" s="14">
        <f>IF(OR(G86="",N(H86)=0),"",MONTH(G86))</f>
      </c>
      <c r="O86" s="14">
        <f>IF(OR(G86="",N(H86)=0),"",YEAR(G86))</f>
      </c>
    </row>
    <row r="87" spans="1:15" x14ac:dyDescent="0.25">
      <c r="A87" s="10"/>
      <c r="B87" s="10"/>
      <c r="C87" s="10"/>
      <c r="D87" s="11"/>
      <c r="E87" s="11"/>
      <c r="F87" s="12"/>
      <c r="G87" s="11"/>
      <c r="H87" s="12"/>
      <c r="I87" s="13">
        <f>IF(F87="","",F87-N(H87))</f>
      </c>
      <c r="J87" s="14">
        <f>IF(F87="","",IF(F87-N(H87)&lt;=0,"PAID",IF(E87&lt;Settings!$E$4,"OVERDUE",IF(N(H87)&gt;0,"PARTIAL","OPEN"))))</f>
      </c>
      <c r="K87" s="14">
        <f>IF(J87="OVERDUE",Settings!$E$4-E87,"")</f>
      </c>
      <c r="L87" s="14">
        <f>IF(D87="","",MONTH(D87))</f>
      </c>
      <c r="M87" s="14">
        <f>IF(D87="","",YEAR(D87))</f>
      </c>
      <c r="N87" s="14">
        <f>IF(OR(G87="",N(H87)=0),"",MONTH(G87))</f>
      </c>
      <c r="O87" s="14">
        <f>IF(OR(G87="",N(H87)=0),"",YEAR(G87))</f>
      </c>
    </row>
    <row r="88" spans="1:15" x14ac:dyDescent="0.25">
      <c r="A88" s="10"/>
      <c r="B88" s="10"/>
      <c r="C88" s="10"/>
      <c r="D88" s="11"/>
      <c r="E88" s="11"/>
      <c r="F88" s="12"/>
      <c r="G88" s="11"/>
      <c r="H88" s="12"/>
      <c r="I88" s="13">
        <f>IF(F88="","",F88-N(H88))</f>
      </c>
      <c r="J88" s="14">
        <f>IF(F88="","",IF(F88-N(H88)&lt;=0,"PAID",IF(E88&lt;Settings!$E$4,"OVERDUE",IF(N(H88)&gt;0,"PARTIAL","OPEN"))))</f>
      </c>
      <c r="K88" s="14">
        <f>IF(J88="OVERDUE",Settings!$E$4-E88,"")</f>
      </c>
      <c r="L88" s="14">
        <f>IF(D88="","",MONTH(D88))</f>
      </c>
      <c r="M88" s="14">
        <f>IF(D88="","",YEAR(D88))</f>
      </c>
      <c r="N88" s="14">
        <f>IF(OR(G88="",N(H88)=0),"",MONTH(G88))</f>
      </c>
      <c r="O88" s="14">
        <f>IF(OR(G88="",N(H88)=0),"",YEAR(G88))</f>
      </c>
    </row>
    <row r="89" spans="1:15" x14ac:dyDescent="0.25">
      <c r="A89" s="10"/>
      <c r="B89" s="10"/>
      <c r="C89" s="10"/>
      <c r="D89" s="11"/>
      <c r="E89" s="11"/>
      <c r="F89" s="12"/>
      <c r="G89" s="11"/>
      <c r="H89" s="12"/>
      <c r="I89" s="13">
        <f>IF(F89="","",F89-N(H89))</f>
      </c>
      <c r="J89" s="14">
        <f>IF(F89="","",IF(F89-N(H89)&lt;=0,"PAID",IF(E89&lt;Settings!$E$4,"OVERDUE",IF(N(H89)&gt;0,"PARTIAL","OPEN"))))</f>
      </c>
      <c r="K89" s="14">
        <f>IF(J89="OVERDUE",Settings!$E$4-E89,"")</f>
      </c>
      <c r="L89" s="14">
        <f>IF(D89="","",MONTH(D89))</f>
      </c>
      <c r="M89" s="14">
        <f>IF(D89="","",YEAR(D89))</f>
      </c>
      <c r="N89" s="14">
        <f>IF(OR(G89="",N(H89)=0),"",MONTH(G89))</f>
      </c>
      <c r="O89" s="14">
        <f>IF(OR(G89="",N(H89)=0),"",YEAR(G89))</f>
      </c>
    </row>
    <row r="90" spans="1:15" x14ac:dyDescent="0.25">
      <c r="A90" s="10"/>
      <c r="B90" s="10"/>
      <c r="C90" s="10"/>
      <c r="D90" s="11"/>
      <c r="E90" s="11"/>
      <c r="F90" s="12"/>
      <c r="G90" s="11"/>
      <c r="H90" s="12"/>
      <c r="I90" s="13">
        <f>IF(F90="","",F90-N(H90))</f>
      </c>
      <c r="J90" s="14">
        <f>IF(F90="","",IF(F90-N(H90)&lt;=0,"PAID",IF(E90&lt;Settings!$E$4,"OVERDUE",IF(N(H90)&gt;0,"PARTIAL","OPEN"))))</f>
      </c>
      <c r="K90" s="14">
        <f>IF(J90="OVERDUE",Settings!$E$4-E90,"")</f>
      </c>
      <c r="L90" s="14">
        <f>IF(D90="","",MONTH(D90))</f>
      </c>
      <c r="M90" s="14">
        <f>IF(D90="","",YEAR(D90))</f>
      </c>
      <c r="N90" s="14">
        <f>IF(OR(G90="",N(H90)=0),"",MONTH(G90))</f>
      </c>
      <c r="O90" s="14">
        <f>IF(OR(G90="",N(H90)=0),"",YEAR(G90))</f>
      </c>
    </row>
    <row r="91" spans="1:15" x14ac:dyDescent="0.25">
      <c r="A91" s="10"/>
      <c r="B91" s="10"/>
      <c r="C91" s="10"/>
      <c r="D91" s="11"/>
      <c r="E91" s="11"/>
      <c r="F91" s="12"/>
      <c r="G91" s="11"/>
      <c r="H91" s="12"/>
      <c r="I91" s="13">
        <f>IF(F91="","",F91-N(H91))</f>
      </c>
      <c r="J91" s="14">
        <f>IF(F91="","",IF(F91-N(H91)&lt;=0,"PAID",IF(E91&lt;Settings!$E$4,"OVERDUE",IF(N(H91)&gt;0,"PARTIAL","OPEN"))))</f>
      </c>
      <c r="K91" s="14">
        <f>IF(J91="OVERDUE",Settings!$E$4-E91,"")</f>
      </c>
      <c r="L91" s="14">
        <f>IF(D91="","",MONTH(D91))</f>
      </c>
      <c r="M91" s="14">
        <f>IF(D91="","",YEAR(D91))</f>
      </c>
      <c r="N91" s="14">
        <f>IF(OR(G91="",N(H91)=0),"",MONTH(G91))</f>
      </c>
      <c r="O91" s="14">
        <f>IF(OR(G91="",N(H91)=0),"",YEAR(G91))</f>
      </c>
    </row>
    <row r="92" spans="1:15" x14ac:dyDescent="0.25">
      <c r="A92" s="10"/>
      <c r="B92" s="10"/>
      <c r="C92" s="10"/>
      <c r="D92" s="11"/>
      <c r="E92" s="11"/>
      <c r="F92" s="12"/>
      <c r="G92" s="11"/>
      <c r="H92" s="12"/>
      <c r="I92" s="13">
        <f>IF(F92="","",F92-N(H92))</f>
      </c>
      <c r="J92" s="14">
        <f>IF(F92="","",IF(F92-N(H92)&lt;=0,"PAID",IF(E92&lt;Settings!$E$4,"OVERDUE",IF(N(H92)&gt;0,"PARTIAL","OPEN"))))</f>
      </c>
      <c r="K92" s="14">
        <f>IF(J92="OVERDUE",Settings!$E$4-E92,"")</f>
      </c>
      <c r="L92" s="14">
        <f>IF(D92="","",MONTH(D92))</f>
      </c>
      <c r="M92" s="14">
        <f>IF(D92="","",YEAR(D92))</f>
      </c>
      <c r="N92" s="14">
        <f>IF(OR(G92="",N(H92)=0),"",MONTH(G92))</f>
      </c>
      <c r="O92" s="14">
        <f>IF(OR(G92="",N(H92)=0),"",YEAR(G92))</f>
      </c>
    </row>
    <row r="93" spans="1:15" x14ac:dyDescent="0.25">
      <c r="A93" s="10"/>
      <c r="B93" s="10"/>
      <c r="C93" s="10"/>
      <c r="D93" s="11"/>
      <c r="E93" s="11"/>
      <c r="F93" s="12"/>
      <c r="G93" s="11"/>
      <c r="H93" s="12"/>
      <c r="I93" s="13">
        <f>IF(F93="","",F93-N(H93))</f>
      </c>
      <c r="J93" s="14">
        <f>IF(F93="","",IF(F93-N(H93)&lt;=0,"PAID",IF(E93&lt;Settings!$E$4,"OVERDUE",IF(N(H93)&gt;0,"PARTIAL","OPEN"))))</f>
      </c>
      <c r="K93" s="14">
        <f>IF(J93="OVERDUE",Settings!$E$4-E93,"")</f>
      </c>
      <c r="L93" s="14">
        <f>IF(D93="","",MONTH(D93))</f>
      </c>
      <c r="M93" s="14">
        <f>IF(D93="","",YEAR(D93))</f>
      </c>
      <c r="N93" s="14">
        <f>IF(OR(G93="",N(H93)=0),"",MONTH(G93))</f>
      </c>
      <c r="O93" s="14">
        <f>IF(OR(G93="",N(H93)=0),"",YEAR(G93))</f>
      </c>
    </row>
    <row r="94" spans="1:15" x14ac:dyDescent="0.25">
      <c r="A94" s="10"/>
      <c r="B94" s="10"/>
      <c r="C94" s="10"/>
      <c r="D94" s="11"/>
      <c r="E94" s="11"/>
      <c r="F94" s="12"/>
      <c r="G94" s="11"/>
      <c r="H94" s="12"/>
      <c r="I94" s="13">
        <f>IF(F94="","",F94-N(H94))</f>
      </c>
      <c r="J94" s="14">
        <f>IF(F94="","",IF(F94-N(H94)&lt;=0,"PAID",IF(E94&lt;Settings!$E$4,"OVERDUE",IF(N(H94)&gt;0,"PARTIAL","OPEN"))))</f>
      </c>
      <c r="K94" s="14">
        <f>IF(J94="OVERDUE",Settings!$E$4-E94,"")</f>
      </c>
      <c r="L94" s="14">
        <f>IF(D94="","",MONTH(D94))</f>
      </c>
      <c r="M94" s="14">
        <f>IF(D94="","",YEAR(D94))</f>
      </c>
      <c r="N94" s="14">
        <f>IF(OR(G94="",N(H94)=0),"",MONTH(G94))</f>
      </c>
      <c r="O94" s="14">
        <f>IF(OR(G94="",N(H94)=0),"",YEAR(G94))</f>
      </c>
    </row>
    <row r="95" spans="1:15" x14ac:dyDescent="0.25">
      <c r="A95" s="10"/>
      <c r="B95" s="10"/>
      <c r="C95" s="10"/>
      <c r="D95" s="11"/>
      <c r="E95" s="11"/>
      <c r="F95" s="12"/>
      <c r="G95" s="11"/>
      <c r="H95" s="12"/>
      <c r="I95" s="13">
        <f>IF(F95="","",F95-N(H95))</f>
      </c>
      <c r="J95" s="14">
        <f>IF(F95="","",IF(F95-N(H95)&lt;=0,"PAID",IF(E95&lt;Settings!$E$4,"OVERDUE",IF(N(H95)&gt;0,"PARTIAL","OPEN"))))</f>
      </c>
      <c r="K95" s="14">
        <f>IF(J95="OVERDUE",Settings!$E$4-E95,"")</f>
      </c>
      <c r="L95" s="14">
        <f>IF(D95="","",MONTH(D95))</f>
      </c>
      <c r="M95" s="14">
        <f>IF(D95="","",YEAR(D95))</f>
      </c>
      <c r="N95" s="14">
        <f>IF(OR(G95="",N(H95)=0),"",MONTH(G95))</f>
      </c>
      <c r="O95" s="14">
        <f>IF(OR(G95="",N(H95)=0),"",YEAR(G95))</f>
      </c>
    </row>
    <row r="96" spans="1:15" x14ac:dyDescent="0.25">
      <c r="A96" s="10"/>
      <c r="B96" s="10"/>
      <c r="C96" s="10"/>
      <c r="D96" s="11"/>
      <c r="E96" s="11"/>
      <c r="F96" s="12"/>
      <c r="G96" s="11"/>
      <c r="H96" s="12"/>
      <c r="I96" s="13">
        <f>IF(F96="","",F96-N(H96))</f>
      </c>
      <c r="J96" s="14">
        <f>IF(F96="","",IF(F96-N(H96)&lt;=0,"PAID",IF(E96&lt;Settings!$E$4,"OVERDUE",IF(N(H96)&gt;0,"PARTIAL","OPEN"))))</f>
      </c>
      <c r="K96" s="14">
        <f>IF(J96="OVERDUE",Settings!$E$4-E96,"")</f>
      </c>
      <c r="L96" s="14">
        <f>IF(D96="","",MONTH(D96))</f>
      </c>
      <c r="M96" s="14">
        <f>IF(D96="","",YEAR(D96))</f>
      </c>
      <c r="N96" s="14">
        <f>IF(OR(G96="",N(H96)=0),"",MONTH(G96))</f>
      </c>
      <c r="O96" s="14">
        <f>IF(OR(G96="",N(H96)=0),"",YEAR(G96))</f>
      </c>
    </row>
    <row r="97" spans="1:15" x14ac:dyDescent="0.25">
      <c r="A97" s="10"/>
      <c r="B97" s="10"/>
      <c r="C97" s="10"/>
      <c r="D97" s="11"/>
      <c r="E97" s="11"/>
      <c r="F97" s="12"/>
      <c r="G97" s="11"/>
      <c r="H97" s="12"/>
      <c r="I97" s="13">
        <f>IF(F97="","",F97-N(H97))</f>
      </c>
      <c r="J97" s="14">
        <f>IF(F97="","",IF(F97-N(H97)&lt;=0,"PAID",IF(E97&lt;Settings!$E$4,"OVERDUE",IF(N(H97)&gt;0,"PARTIAL","OPEN"))))</f>
      </c>
      <c r="K97" s="14">
        <f>IF(J97="OVERDUE",Settings!$E$4-E97,"")</f>
      </c>
      <c r="L97" s="14">
        <f>IF(D97="","",MONTH(D97))</f>
      </c>
      <c r="M97" s="14">
        <f>IF(D97="","",YEAR(D97))</f>
      </c>
      <c r="N97" s="14">
        <f>IF(OR(G97="",N(H97)=0),"",MONTH(G97))</f>
      </c>
      <c r="O97" s="14">
        <f>IF(OR(G97="",N(H97)=0),"",YEAR(G97))</f>
      </c>
    </row>
    <row r="98" spans="1:15" x14ac:dyDescent="0.25">
      <c r="A98" s="10"/>
      <c r="B98" s="10"/>
      <c r="C98" s="10"/>
      <c r="D98" s="11"/>
      <c r="E98" s="11"/>
      <c r="F98" s="12"/>
      <c r="G98" s="11"/>
      <c r="H98" s="12"/>
      <c r="I98" s="13">
        <f>IF(F98="","",F98-N(H98))</f>
      </c>
      <c r="J98" s="14">
        <f>IF(F98="","",IF(F98-N(H98)&lt;=0,"PAID",IF(E98&lt;Settings!$E$4,"OVERDUE",IF(N(H98)&gt;0,"PARTIAL","OPEN"))))</f>
      </c>
      <c r="K98" s="14">
        <f>IF(J98="OVERDUE",Settings!$E$4-E98,"")</f>
      </c>
      <c r="L98" s="14">
        <f>IF(D98="","",MONTH(D98))</f>
      </c>
      <c r="M98" s="14">
        <f>IF(D98="","",YEAR(D98))</f>
      </c>
      <c r="N98" s="14">
        <f>IF(OR(G98="",N(H98)=0),"",MONTH(G98))</f>
      </c>
      <c r="O98" s="14">
        <f>IF(OR(G98="",N(H98)=0),"",YEAR(G98))</f>
      </c>
    </row>
    <row r="99" spans="1:15" x14ac:dyDescent="0.25">
      <c r="A99" s="10"/>
      <c r="B99" s="10"/>
      <c r="C99" s="10"/>
      <c r="D99" s="11"/>
      <c r="E99" s="11"/>
      <c r="F99" s="12"/>
      <c r="G99" s="11"/>
      <c r="H99" s="12"/>
      <c r="I99" s="13">
        <f>IF(F99="","",F99-N(H99))</f>
      </c>
      <c r="J99" s="14">
        <f>IF(F99="","",IF(F99-N(H99)&lt;=0,"PAID",IF(E99&lt;Settings!$E$4,"OVERDUE",IF(N(H99)&gt;0,"PARTIAL","OPEN"))))</f>
      </c>
      <c r="K99" s="14">
        <f>IF(J99="OVERDUE",Settings!$E$4-E99,"")</f>
      </c>
      <c r="L99" s="14">
        <f>IF(D99="","",MONTH(D99))</f>
      </c>
      <c r="M99" s="14">
        <f>IF(D99="","",YEAR(D99))</f>
      </c>
      <c r="N99" s="14">
        <f>IF(OR(G99="",N(H99)=0),"",MONTH(G99))</f>
      </c>
      <c r="O99" s="14">
        <f>IF(OR(G99="",N(H99)=0),"",YEAR(G99))</f>
      </c>
    </row>
    <row r="100" spans="1:15" x14ac:dyDescent="0.25">
      <c r="A100" s="10"/>
      <c r="B100" s="10"/>
      <c r="C100" s="10"/>
      <c r="D100" s="11"/>
      <c r="E100" s="11"/>
      <c r="F100" s="12"/>
      <c r="G100" s="11"/>
      <c r="H100" s="12"/>
      <c r="I100" s="13">
        <f>IF(F100="","",F100-N(H100))</f>
      </c>
      <c r="J100" s="14">
        <f>IF(F100="","",IF(F100-N(H100)&lt;=0,"PAID",IF(E100&lt;Settings!$E$4,"OVERDUE",IF(N(H100)&gt;0,"PARTIAL","OPEN"))))</f>
      </c>
      <c r="K100" s="14">
        <f>IF(J100="OVERDUE",Settings!$E$4-E100,"")</f>
      </c>
      <c r="L100" s="14">
        <f>IF(D100="","",MONTH(D100))</f>
      </c>
      <c r="M100" s="14">
        <f>IF(D100="","",YEAR(D100))</f>
      </c>
      <c r="N100" s="14">
        <f>IF(OR(G100="",N(H100)=0),"",MONTH(G100))</f>
      </c>
      <c r="O100" s="14">
        <f>IF(OR(G100="",N(H100)=0),"",YEAR(G100))</f>
      </c>
    </row>
    <row r="101" spans="1:15" x14ac:dyDescent="0.25">
      <c r="A101" s="10"/>
      <c r="B101" s="10"/>
      <c r="C101" s="10"/>
      <c r="D101" s="11"/>
      <c r="E101" s="11"/>
      <c r="F101" s="12"/>
      <c r="G101" s="11"/>
      <c r="H101" s="12"/>
      <c r="I101" s="13">
        <f>IF(F101="","",F101-N(H101))</f>
      </c>
      <c r="J101" s="14">
        <f>IF(F101="","",IF(F101-N(H101)&lt;=0,"PAID",IF(E101&lt;Settings!$E$4,"OVERDUE",IF(N(H101)&gt;0,"PARTIAL","OPEN"))))</f>
      </c>
      <c r="K101" s="14">
        <f>IF(J101="OVERDUE",Settings!$E$4-E101,"")</f>
      </c>
      <c r="L101" s="14">
        <f>IF(D101="","",MONTH(D101))</f>
      </c>
      <c r="M101" s="14">
        <f>IF(D101="","",YEAR(D101))</f>
      </c>
      <c r="N101" s="14">
        <f>IF(OR(G101="",N(H101)=0),"",MONTH(G101))</f>
      </c>
      <c r="O101" s="14">
        <f>IF(OR(G101="",N(H101)=0),"",YEAR(G101))</f>
      </c>
    </row>
    <row r="102" spans="1:15" x14ac:dyDescent="0.25">
      <c r="A102" s="10"/>
      <c r="B102" s="10"/>
      <c r="C102" s="10"/>
      <c r="D102" s="11"/>
      <c r="E102" s="11"/>
      <c r="F102" s="12"/>
      <c r="G102" s="11"/>
      <c r="H102" s="12"/>
      <c r="I102" s="13">
        <f>IF(F102="","",F102-N(H102))</f>
      </c>
      <c r="J102" s="14">
        <f>IF(F102="","",IF(F102-N(H102)&lt;=0,"PAID",IF(E102&lt;Settings!$E$4,"OVERDUE",IF(N(H102)&gt;0,"PARTIAL","OPEN"))))</f>
      </c>
      <c r="K102" s="14">
        <f>IF(J102="OVERDUE",Settings!$E$4-E102,"")</f>
      </c>
      <c r="L102" s="14">
        <f>IF(D102="","",MONTH(D102))</f>
      </c>
      <c r="M102" s="14">
        <f>IF(D102="","",YEAR(D102))</f>
      </c>
      <c r="N102" s="14">
        <f>IF(OR(G102="",N(H102)=0),"",MONTH(G102))</f>
      </c>
      <c r="O102" s="14">
        <f>IF(OR(G102="",N(H102)=0),"",YEAR(G102))</f>
      </c>
    </row>
    <row r="103" spans="1:15" x14ac:dyDescent="0.25">
      <c r="A103" s="10"/>
      <c r="B103" s="10"/>
      <c r="C103" s="10"/>
      <c r="D103" s="11"/>
      <c r="E103" s="11"/>
      <c r="F103" s="12"/>
      <c r="G103" s="11"/>
      <c r="H103" s="12"/>
      <c r="I103" s="13">
        <f>IF(F103="","",F103-N(H103))</f>
      </c>
      <c r="J103" s="14">
        <f>IF(F103="","",IF(F103-N(H103)&lt;=0,"PAID",IF(E103&lt;Settings!$E$4,"OVERDUE",IF(N(H103)&gt;0,"PARTIAL","OPEN"))))</f>
      </c>
      <c r="K103" s="14">
        <f>IF(J103="OVERDUE",Settings!$E$4-E103,"")</f>
      </c>
      <c r="L103" s="14">
        <f>IF(D103="","",MONTH(D103))</f>
      </c>
      <c r="M103" s="14">
        <f>IF(D103="","",YEAR(D103))</f>
      </c>
      <c r="N103" s="14">
        <f>IF(OR(G103="",N(H103)=0),"",MONTH(G103))</f>
      </c>
      <c r="O103" s="14">
        <f>IF(OR(G103="",N(H103)=0),"",YEAR(G103))</f>
      </c>
    </row>
    <row r="104" spans="1:15" x14ac:dyDescent="0.25">
      <c r="A104" s="10"/>
      <c r="B104" s="10"/>
      <c r="C104" s="10"/>
      <c r="D104" s="11"/>
      <c r="E104" s="11"/>
      <c r="F104" s="12"/>
      <c r="G104" s="11"/>
      <c r="H104" s="12"/>
      <c r="I104" s="13">
        <f>IF(F104="","",F104-N(H104))</f>
      </c>
      <c r="J104" s="14">
        <f>IF(F104="","",IF(F104-N(H104)&lt;=0,"PAID",IF(E104&lt;Settings!$E$4,"OVERDUE",IF(N(H104)&gt;0,"PARTIAL","OPEN"))))</f>
      </c>
      <c r="K104" s="14">
        <f>IF(J104="OVERDUE",Settings!$E$4-E104,"")</f>
      </c>
      <c r="L104" s="14">
        <f>IF(D104="","",MONTH(D104))</f>
      </c>
      <c r="M104" s="14">
        <f>IF(D104="","",YEAR(D104))</f>
      </c>
      <c r="N104" s="14">
        <f>IF(OR(G104="",N(H104)=0),"",MONTH(G104))</f>
      </c>
      <c r="O104" s="14">
        <f>IF(OR(G104="",N(H104)=0),"",YEAR(G104))</f>
      </c>
    </row>
    <row r="105" spans="1:15" x14ac:dyDescent="0.25">
      <c r="A105" s="10"/>
      <c r="B105" s="10"/>
      <c r="C105" s="10"/>
      <c r="D105" s="11"/>
      <c r="E105" s="11"/>
      <c r="F105" s="12"/>
      <c r="G105" s="11"/>
      <c r="H105" s="12"/>
      <c r="I105" s="13">
        <f>IF(F105="","",F105-N(H105))</f>
      </c>
      <c r="J105" s="14">
        <f>IF(F105="","",IF(F105-N(H105)&lt;=0,"PAID",IF(E105&lt;Settings!$E$4,"OVERDUE",IF(N(H105)&gt;0,"PARTIAL","OPEN"))))</f>
      </c>
      <c r="K105" s="14">
        <f>IF(J105="OVERDUE",Settings!$E$4-E105,"")</f>
      </c>
      <c r="L105" s="14">
        <f>IF(D105="","",MONTH(D105))</f>
      </c>
      <c r="M105" s="14">
        <f>IF(D105="","",YEAR(D105))</f>
      </c>
      <c r="N105" s="14">
        <f>IF(OR(G105="",N(H105)=0),"",MONTH(G105))</f>
      </c>
      <c r="O105" s="14">
        <f>IF(OR(G105="",N(H105)=0),"",YEAR(G105))</f>
      </c>
    </row>
    <row r="106" spans="1:15" x14ac:dyDescent="0.25">
      <c r="A106" s="10"/>
      <c r="B106" s="10"/>
      <c r="C106" s="10"/>
      <c r="D106" s="11"/>
      <c r="E106" s="11"/>
      <c r="F106" s="12"/>
      <c r="G106" s="11"/>
      <c r="H106" s="12"/>
      <c r="I106" s="13">
        <f>IF(F106="","",F106-N(H106))</f>
      </c>
      <c r="J106" s="14">
        <f>IF(F106="","",IF(F106-N(H106)&lt;=0,"PAID",IF(E106&lt;Settings!$E$4,"OVERDUE",IF(N(H106)&gt;0,"PARTIAL","OPEN"))))</f>
      </c>
      <c r="K106" s="14">
        <f>IF(J106="OVERDUE",Settings!$E$4-E106,"")</f>
      </c>
      <c r="L106" s="14">
        <f>IF(D106="","",MONTH(D106))</f>
      </c>
      <c r="M106" s="14">
        <f>IF(D106="","",YEAR(D106))</f>
      </c>
      <c r="N106" s="14">
        <f>IF(OR(G106="",N(H106)=0),"",MONTH(G106))</f>
      </c>
      <c r="O106" s="14">
        <f>IF(OR(G106="",N(H106)=0),"",YEAR(G106))</f>
      </c>
    </row>
    <row r="107" spans="1:15" x14ac:dyDescent="0.25">
      <c r="A107" s="10"/>
      <c r="B107" s="10"/>
      <c r="C107" s="10"/>
      <c r="D107" s="11"/>
      <c r="E107" s="11"/>
      <c r="F107" s="12"/>
      <c r="G107" s="11"/>
      <c r="H107" s="12"/>
      <c r="I107" s="13">
        <f>IF(F107="","",F107-N(H107))</f>
      </c>
      <c r="J107" s="14">
        <f>IF(F107="","",IF(F107-N(H107)&lt;=0,"PAID",IF(E107&lt;Settings!$E$4,"OVERDUE",IF(N(H107)&gt;0,"PARTIAL","OPEN"))))</f>
      </c>
      <c r="K107" s="14">
        <f>IF(J107="OVERDUE",Settings!$E$4-E107,"")</f>
      </c>
      <c r="L107" s="14">
        <f>IF(D107="","",MONTH(D107))</f>
      </c>
      <c r="M107" s="14">
        <f>IF(D107="","",YEAR(D107))</f>
      </c>
      <c r="N107" s="14">
        <f>IF(OR(G107="",N(H107)=0),"",MONTH(G107))</f>
      </c>
      <c r="O107" s="14">
        <f>IF(OR(G107="",N(H107)=0),"",YEAR(G107))</f>
      </c>
    </row>
    <row r="108" spans="1:15" x14ac:dyDescent="0.25">
      <c r="A108" s="10"/>
      <c r="B108" s="10"/>
      <c r="C108" s="10"/>
      <c r="D108" s="11"/>
      <c r="E108" s="11"/>
      <c r="F108" s="12"/>
      <c r="G108" s="11"/>
      <c r="H108" s="12"/>
      <c r="I108" s="13">
        <f>IF(F108="","",F108-N(H108))</f>
      </c>
      <c r="J108" s="14">
        <f>IF(F108="","",IF(F108-N(H108)&lt;=0,"PAID",IF(E108&lt;Settings!$E$4,"OVERDUE",IF(N(H108)&gt;0,"PARTIAL","OPEN"))))</f>
      </c>
      <c r="K108" s="14">
        <f>IF(J108="OVERDUE",Settings!$E$4-E108,"")</f>
      </c>
      <c r="L108" s="14">
        <f>IF(D108="","",MONTH(D108))</f>
      </c>
      <c r="M108" s="14">
        <f>IF(D108="","",YEAR(D108))</f>
      </c>
      <c r="N108" s="14">
        <f>IF(OR(G108="",N(H108)=0),"",MONTH(G108))</f>
      </c>
      <c r="O108" s="14">
        <f>IF(OR(G108="",N(H108)=0),"",YEAR(G108))</f>
      </c>
    </row>
    <row r="109" spans="1:15" x14ac:dyDescent="0.25">
      <c r="A109" s="10"/>
      <c r="B109" s="10"/>
      <c r="C109" s="10"/>
      <c r="D109" s="11"/>
      <c r="E109" s="11"/>
      <c r="F109" s="12"/>
      <c r="G109" s="11"/>
      <c r="H109" s="12"/>
      <c r="I109" s="13">
        <f>IF(F109="","",F109-N(H109))</f>
      </c>
      <c r="J109" s="14">
        <f>IF(F109="","",IF(F109-N(H109)&lt;=0,"PAID",IF(E109&lt;Settings!$E$4,"OVERDUE",IF(N(H109)&gt;0,"PARTIAL","OPEN"))))</f>
      </c>
      <c r="K109" s="14">
        <f>IF(J109="OVERDUE",Settings!$E$4-E109,"")</f>
      </c>
      <c r="L109" s="14">
        <f>IF(D109="","",MONTH(D109))</f>
      </c>
      <c r="M109" s="14">
        <f>IF(D109="","",YEAR(D109))</f>
      </c>
      <c r="N109" s="14">
        <f>IF(OR(G109="",N(H109)=0),"",MONTH(G109))</f>
      </c>
      <c r="O109" s="14">
        <f>IF(OR(G109="",N(H109)=0),"",YEAR(G109))</f>
      </c>
    </row>
    <row r="110" spans="1:15" x14ac:dyDescent="0.25">
      <c r="A110" s="10"/>
      <c r="B110" s="10"/>
      <c r="C110" s="10"/>
      <c r="D110" s="11"/>
      <c r="E110" s="11"/>
      <c r="F110" s="12"/>
      <c r="G110" s="11"/>
      <c r="H110" s="12"/>
      <c r="I110" s="13">
        <f>IF(F110="","",F110-N(H110))</f>
      </c>
      <c r="J110" s="14">
        <f>IF(F110="","",IF(F110-N(H110)&lt;=0,"PAID",IF(E110&lt;Settings!$E$4,"OVERDUE",IF(N(H110)&gt;0,"PARTIAL","OPEN"))))</f>
      </c>
      <c r="K110" s="14">
        <f>IF(J110="OVERDUE",Settings!$E$4-E110,"")</f>
      </c>
      <c r="L110" s="14">
        <f>IF(D110="","",MONTH(D110))</f>
      </c>
      <c r="M110" s="14">
        <f>IF(D110="","",YEAR(D110))</f>
      </c>
      <c r="N110" s="14">
        <f>IF(OR(G110="",N(H110)=0),"",MONTH(G110))</f>
      </c>
      <c r="O110" s="14">
        <f>IF(OR(G110="",N(H110)=0),"",YEAR(G110))</f>
      </c>
    </row>
    <row r="111" spans="1:15" x14ac:dyDescent="0.25">
      <c r="A111" s="10"/>
      <c r="B111" s="10"/>
      <c r="C111" s="10"/>
      <c r="D111" s="11"/>
      <c r="E111" s="11"/>
      <c r="F111" s="12"/>
      <c r="G111" s="11"/>
      <c r="H111" s="12"/>
      <c r="I111" s="13">
        <f>IF(F111="","",F111-N(H111))</f>
      </c>
      <c r="J111" s="14">
        <f>IF(F111="","",IF(F111-N(H111)&lt;=0,"PAID",IF(E111&lt;Settings!$E$4,"OVERDUE",IF(N(H111)&gt;0,"PARTIAL","OPEN"))))</f>
      </c>
      <c r="K111" s="14">
        <f>IF(J111="OVERDUE",Settings!$E$4-E111,"")</f>
      </c>
      <c r="L111" s="14">
        <f>IF(D111="","",MONTH(D111))</f>
      </c>
      <c r="M111" s="14">
        <f>IF(D111="","",YEAR(D111))</f>
      </c>
      <c r="N111" s="14">
        <f>IF(OR(G111="",N(H111)=0),"",MONTH(G111))</f>
      </c>
      <c r="O111" s="14">
        <f>IF(OR(G111="",N(H111)=0),"",YEAR(G111))</f>
      </c>
    </row>
    <row r="112" spans="1:15" x14ac:dyDescent="0.25">
      <c r="A112" s="10"/>
      <c r="B112" s="10"/>
      <c r="C112" s="10"/>
      <c r="D112" s="11"/>
      <c r="E112" s="11"/>
      <c r="F112" s="12"/>
      <c r="G112" s="11"/>
      <c r="H112" s="12"/>
      <c r="I112" s="13">
        <f>IF(F112="","",F112-N(H112))</f>
      </c>
      <c r="J112" s="14">
        <f>IF(F112="","",IF(F112-N(H112)&lt;=0,"PAID",IF(E112&lt;Settings!$E$4,"OVERDUE",IF(N(H112)&gt;0,"PARTIAL","OPEN"))))</f>
      </c>
      <c r="K112" s="14">
        <f>IF(J112="OVERDUE",Settings!$E$4-E112,"")</f>
      </c>
      <c r="L112" s="14">
        <f>IF(D112="","",MONTH(D112))</f>
      </c>
      <c r="M112" s="14">
        <f>IF(D112="","",YEAR(D112))</f>
      </c>
      <c r="N112" s="14">
        <f>IF(OR(G112="",N(H112)=0),"",MONTH(G112))</f>
      </c>
      <c r="O112" s="14">
        <f>IF(OR(G112="",N(H112)=0),"",YEAR(G112))</f>
      </c>
    </row>
    <row r="113" spans="1:15" x14ac:dyDescent="0.25">
      <c r="A113" s="10"/>
      <c r="B113" s="10"/>
      <c r="C113" s="10"/>
      <c r="D113" s="11"/>
      <c r="E113" s="11"/>
      <c r="F113" s="12"/>
      <c r="G113" s="11"/>
      <c r="H113" s="12"/>
      <c r="I113" s="13">
        <f>IF(F113="","",F113-N(H113))</f>
      </c>
      <c r="J113" s="14">
        <f>IF(F113="","",IF(F113-N(H113)&lt;=0,"PAID",IF(E113&lt;Settings!$E$4,"OVERDUE",IF(N(H113)&gt;0,"PARTIAL","OPEN"))))</f>
      </c>
      <c r="K113" s="14">
        <f>IF(J113="OVERDUE",Settings!$E$4-E113,"")</f>
      </c>
      <c r="L113" s="14">
        <f>IF(D113="","",MONTH(D113))</f>
      </c>
      <c r="M113" s="14">
        <f>IF(D113="","",YEAR(D113))</f>
      </c>
      <c r="N113" s="14">
        <f>IF(OR(G113="",N(H113)=0),"",MONTH(G113))</f>
      </c>
      <c r="O113" s="14">
        <f>IF(OR(G113="",N(H113)=0),"",YEAR(G113))</f>
      </c>
    </row>
    <row r="114" spans="1:15" x14ac:dyDescent="0.25">
      <c r="A114" s="10"/>
      <c r="B114" s="10"/>
      <c r="C114" s="10"/>
      <c r="D114" s="11"/>
      <c r="E114" s="11"/>
      <c r="F114" s="12"/>
      <c r="G114" s="11"/>
      <c r="H114" s="12"/>
      <c r="I114" s="13">
        <f>IF(F114="","",F114-N(H114))</f>
      </c>
      <c r="J114" s="14">
        <f>IF(F114="","",IF(F114-N(H114)&lt;=0,"PAID",IF(E114&lt;Settings!$E$4,"OVERDUE",IF(N(H114)&gt;0,"PARTIAL","OPEN"))))</f>
      </c>
      <c r="K114" s="14">
        <f>IF(J114="OVERDUE",Settings!$E$4-E114,"")</f>
      </c>
      <c r="L114" s="14">
        <f>IF(D114="","",MONTH(D114))</f>
      </c>
      <c r="M114" s="14">
        <f>IF(D114="","",YEAR(D114))</f>
      </c>
      <c r="N114" s="14">
        <f>IF(OR(G114="",N(H114)=0),"",MONTH(G114))</f>
      </c>
      <c r="O114" s="14">
        <f>IF(OR(G114="",N(H114)=0),"",YEAR(G114))</f>
      </c>
    </row>
    <row r="115" spans="1:15" x14ac:dyDescent="0.25">
      <c r="A115" s="10"/>
      <c r="B115" s="10"/>
      <c r="C115" s="10"/>
      <c r="D115" s="11"/>
      <c r="E115" s="11"/>
      <c r="F115" s="12"/>
      <c r="G115" s="11"/>
      <c r="H115" s="12"/>
      <c r="I115" s="13">
        <f>IF(F115="","",F115-N(H115))</f>
      </c>
      <c r="J115" s="14">
        <f>IF(F115="","",IF(F115-N(H115)&lt;=0,"PAID",IF(E115&lt;Settings!$E$4,"OVERDUE",IF(N(H115)&gt;0,"PARTIAL","OPEN"))))</f>
      </c>
      <c r="K115" s="14">
        <f>IF(J115="OVERDUE",Settings!$E$4-E115,"")</f>
      </c>
      <c r="L115" s="14">
        <f>IF(D115="","",MONTH(D115))</f>
      </c>
      <c r="M115" s="14">
        <f>IF(D115="","",YEAR(D115))</f>
      </c>
      <c r="N115" s="14">
        <f>IF(OR(G115="",N(H115)=0),"",MONTH(G115))</f>
      </c>
      <c r="O115" s="14">
        <f>IF(OR(G115="",N(H115)=0),"",YEAR(G115))</f>
      </c>
    </row>
    <row r="116" spans="1:15" x14ac:dyDescent="0.25">
      <c r="A116" s="10"/>
      <c r="B116" s="10"/>
      <c r="C116" s="10"/>
      <c r="D116" s="11"/>
      <c r="E116" s="11"/>
      <c r="F116" s="12"/>
      <c r="G116" s="11"/>
      <c r="H116" s="12"/>
      <c r="I116" s="13">
        <f>IF(F116="","",F116-N(H116))</f>
      </c>
      <c r="J116" s="14">
        <f>IF(F116="","",IF(F116-N(H116)&lt;=0,"PAID",IF(E116&lt;Settings!$E$4,"OVERDUE",IF(N(H116)&gt;0,"PARTIAL","OPEN"))))</f>
      </c>
      <c r="K116" s="14">
        <f>IF(J116="OVERDUE",Settings!$E$4-E116,"")</f>
      </c>
      <c r="L116" s="14">
        <f>IF(D116="","",MONTH(D116))</f>
      </c>
      <c r="M116" s="14">
        <f>IF(D116="","",YEAR(D116))</f>
      </c>
      <c r="N116" s="14">
        <f>IF(OR(G116="",N(H116)=0),"",MONTH(G116))</f>
      </c>
      <c r="O116" s="14">
        <f>IF(OR(G116="",N(H116)=0),"",YEAR(G116))</f>
      </c>
    </row>
    <row r="117" spans="1:15" x14ac:dyDescent="0.25">
      <c r="A117" s="10"/>
      <c r="B117" s="10"/>
      <c r="C117" s="10"/>
      <c r="D117" s="11"/>
      <c r="E117" s="11"/>
      <c r="F117" s="12"/>
      <c r="G117" s="11"/>
      <c r="H117" s="12"/>
      <c r="I117" s="13">
        <f>IF(F117="","",F117-N(H117))</f>
      </c>
      <c r="J117" s="14">
        <f>IF(F117="","",IF(F117-N(H117)&lt;=0,"PAID",IF(E117&lt;Settings!$E$4,"OVERDUE",IF(N(H117)&gt;0,"PARTIAL","OPEN"))))</f>
      </c>
      <c r="K117" s="14">
        <f>IF(J117="OVERDUE",Settings!$E$4-E117,"")</f>
      </c>
      <c r="L117" s="14">
        <f>IF(D117="","",MONTH(D117))</f>
      </c>
      <c r="M117" s="14">
        <f>IF(D117="","",YEAR(D117))</f>
      </c>
      <c r="N117" s="14">
        <f>IF(OR(G117="",N(H117)=0),"",MONTH(G117))</f>
      </c>
      <c r="O117" s="14">
        <f>IF(OR(G117="",N(H117)=0),"",YEAR(G117))</f>
      </c>
    </row>
    <row r="118" spans="1:15" x14ac:dyDescent="0.25">
      <c r="A118" s="10"/>
      <c r="B118" s="10"/>
      <c r="C118" s="10"/>
      <c r="D118" s="11"/>
      <c r="E118" s="11"/>
      <c r="F118" s="12"/>
      <c r="G118" s="11"/>
      <c r="H118" s="12"/>
      <c r="I118" s="13">
        <f>IF(F118="","",F118-N(H118))</f>
      </c>
      <c r="J118" s="14">
        <f>IF(F118="","",IF(F118-N(H118)&lt;=0,"PAID",IF(E118&lt;Settings!$E$4,"OVERDUE",IF(N(H118)&gt;0,"PARTIAL","OPEN"))))</f>
      </c>
      <c r="K118" s="14">
        <f>IF(J118="OVERDUE",Settings!$E$4-E118,"")</f>
      </c>
      <c r="L118" s="14">
        <f>IF(D118="","",MONTH(D118))</f>
      </c>
      <c r="M118" s="14">
        <f>IF(D118="","",YEAR(D118))</f>
      </c>
      <c r="N118" s="14">
        <f>IF(OR(G118="",N(H118)=0),"",MONTH(G118))</f>
      </c>
      <c r="O118" s="14">
        <f>IF(OR(G118="",N(H118)=0),"",YEAR(G118))</f>
      </c>
    </row>
    <row r="119" spans="1:15" x14ac:dyDescent="0.25">
      <c r="A119" s="10"/>
      <c r="B119" s="10"/>
      <c r="C119" s="10"/>
      <c r="D119" s="11"/>
      <c r="E119" s="11"/>
      <c r="F119" s="12"/>
      <c r="G119" s="11"/>
      <c r="H119" s="12"/>
      <c r="I119" s="13">
        <f>IF(F119="","",F119-N(H119))</f>
      </c>
      <c r="J119" s="14">
        <f>IF(F119="","",IF(F119-N(H119)&lt;=0,"PAID",IF(E119&lt;Settings!$E$4,"OVERDUE",IF(N(H119)&gt;0,"PARTIAL","OPEN"))))</f>
      </c>
      <c r="K119" s="14">
        <f>IF(J119="OVERDUE",Settings!$E$4-E119,"")</f>
      </c>
      <c r="L119" s="14">
        <f>IF(D119="","",MONTH(D119))</f>
      </c>
      <c r="M119" s="14">
        <f>IF(D119="","",YEAR(D119))</f>
      </c>
      <c r="N119" s="14">
        <f>IF(OR(G119="",N(H119)=0),"",MONTH(G119))</f>
      </c>
      <c r="O119" s="14">
        <f>IF(OR(G119="",N(H119)=0),"",YEAR(G119))</f>
      </c>
    </row>
    <row r="120" spans="1:15" x14ac:dyDescent="0.25">
      <c r="A120" s="10"/>
      <c r="B120" s="10"/>
      <c r="C120" s="10"/>
      <c r="D120" s="11"/>
      <c r="E120" s="11"/>
      <c r="F120" s="12"/>
      <c r="G120" s="11"/>
      <c r="H120" s="12"/>
      <c r="I120" s="13">
        <f>IF(F120="","",F120-N(H120))</f>
      </c>
      <c r="J120" s="14">
        <f>IF(F120="","",IF(F120-N(H120)&lt;=0,"PAID",IF(E120&lt;Settings!$E$4,"OVERDUE",IF(N(H120)&gt;0,"PARTIAL","OPEN"))))</f>
      </c>
      <c r="K120" s="14">
        <f>IF(J120="OVERDUE",Settings!$E$4-E120,"")</f>
      </c>
      <c r="L120" s="14">
        <f>IF(D120="","",MONTH(D120))</f>
      </c>
      <c r="M120" s="14">
        <f>IF(D120="","",YEAR(D120))</f>
      </c>
      <c r="N120" s="14">
        <f>IF(OR(G120="",N(H120)=0),"",MONTH(G120))</f>
      </c>
      <c r="O120" s="14">
        <f>IF(OR(G120="",N(H120)=0),"",YEAR(G120))</f>
      </c>
    </row>
    <row r="121" spans="1:15" x14ac:dyDescent="0.25">
      <c r="A121" s="10"/>
      <c r="B121" s="10"/>
      <c r="C121" s="10"/>
      <c r="D121" s="11"/>
      <c r="E121" s="11"/>
      <c r="F121" s="12"/>
      <c r="G121" s="11"/>
      <c r="H121" s="12"/>
      <c r="I121" s="13">
        <f>IF(F121="","",F121-N(H121))</f>
      </c>
      <c r="J121" s="14">
        <f>IF(F121="","",IF(F121-N(H121)&lt;=0,"PAID",IF(E121&lt;Settings!$E$4,"OVERDUE",IF(N(H121)&gt;0,"PARTIAL","OPEN"))))</f>
      </c>
      <c r="K121" s="14">
        <f>IF(J121="OVERDUE",Settings!$E$4-E121,"")</f>
      </c>
      <c r="L121" s="14">
        <f>IF(D121="","",MONTH(D121))</f>
      </c>
      <c r="M121" s="14">
        <f>IF(D121="","",YEAR(D121))</f>
      </c>
      <c r="N121" s="14">
        <f>IF(OR(G121="",N(H121)=0),"",MONTH(G121))</f>
      </c>
      <c r="O121" s="14">
        <f>IF(OR(G121="",N(H121)=0),"",YEAR(G121))</f>
      </c>
    </row>
    <row r="122" spans="1:15" x14ac:dyDescent="0.25">
      <c r="A122" s="10"/>
      <c r="B122" s="10"/>
      <c r="C122" s="10"/>
      <c r="D122" s="11"/>
      <c r="E122" s="11"/>
      <c r="F122" s="12"/>
      <c r="G122" s="11"/>
      <c r="H122" s="12"/>
      <c r="I122" s="13">
        <f>IF(F122="","",F122-N(H122))</f>
      </c>
      <c r="J122" s="14">
        <f>IF(F122="","",IF(F122-N(H122)&lt;=0,"PAID",IF(E122&lt;Settings!$E$4,"OVERDUE",IF(N(H122)&gt;0,"PARTIAL","OPEN"))))</f>
      </c>
      <c r="K122" s="14">
        <f>IF(J122="OVERDUE",Settings!$E$4-E122,"")</f>
      </c>
      <c r="L122" s="14">
        <f>IF(D122="","",MONTH(D122))</f>
      </c>
      <c r="M122" s="14">
        <f>IF(D122="","",YEAR(D122))</f>
      </c>
      <c r="N122" s="14">
        <f>IF(OR(G122="",N(H122)=0),"",MONTH(G122))</f>
      </c>
      <c r="O122" s="14">
        <f>IF(OR(G122="",N(H122)=0),"",YEAR(G122))</f>
      </c>
    </row>
    <row r="123" spans="1:15" x14ac:dyDescent="0.25">
      <c r="A123" s="10"/>
      <c r="B123" s="10"/>
      <c r="C123" s="10"/>
      <c r="D123" s="11"/>
      <c r="E123" s="11"/>
      <c r="F123" s="12"/>
      <c r="G123" s="11"/>
      <c r="H123" s="12"/>
      <c r="I123" s="13">
        <f>IF(F123="","",F123-N(H123))</f>
      </c>
      <c r="J123" s="14">
        <f>IF(F123="","",IF(F123-N(H123)&lt;=0,"PAID",IF(E123&lt;Settings!$E$4,"OVERDUE",IF(N(H123)&gt;0,"PARTIAL","OPEN"))))</f>
      </c>
      <c r="K123" s="14">
        <f>IF(J123="OVERDUE",Settings!$E$4-E123,"")</f>
      </c>
      <c r="L123" s="14">
        <f>IF(D123="","",MONTH(D123))</f>
      </c>
      <c r="M123" s="14">
        <f>IF(D123="","",YEAR(D123))</f>
      </c>
      <c r="N123" s="14">
        <f>IF(OR(G123="",N(H123)=0),"",MONTH(G123))</f>
      </c>
      <c r="O123" s="14">
        <f>IF(OR(G123="",N(H123)=0),"",YEAR(G123))</f>
      </c>
    </row>
    <row r="124" spans="1:15" x14ac:dyDescent="0.25">
      <c r="A124" s="10"/>
      <c r="B124" s="10"/>
      <c r="C124" s="10"/>
      <c r="D124" s="11"/>
      <c r="E124" s="11"/>
      <c r="F124" s="12"/>
      <c r="G124" s="11"/>
      <c r="H124" s="12"/>
      <c r="I124" s="13">
        <f>IF(F124="","",F124-N(H124))</f>
      </c>
      <c r="J124" s="14">
        <f>IF(F124="","",IF(F124-N(H124)&lt;=0,"PAID",IF(E124&lt;Settings!$E$4,"OVERDUE",IF(N(H124)&gt;0,"PARTIAL","OPEN"))))</f>
      </c>
      <c r="K124" s="14">
        <f>IF(J124="OVERDUE",Settings!$E$4-E124,"")</f>
      </c>
      <c r="L124" s="14">
        <f>IF(D124="","",MONTH(D124))</f>
      </c>
      <c r="M124" s="14">
        <f>IF(D124="","",YEAR(D124))</f>
      </c>
      <c r="N124" s="14">
        <f>IF(OR(G124="",N(H124)=0),"",MONTH(G124))</f>
      </c>
      <c r="O124" s="14">
        <f>IF(OR(G124="",N(H124)=0),"",YEAR(G124))</f>
      </c>
    </row>
    <row r="125" spans="1:15" x14ac:dyDescent="0.25">
      <c r="A125" s="10"/>
      <c r="B125" s="10"/>
      <c r="C125" s="10"/>
      <c r="D125" s="11"/>
      <c r="E125" s="11"/>
      <c r="F125" s="12"/>
      <c r="G125" s="11"/>
      <c r="H125" s="12"/>
      <c r="I125" s="13">
        <f>IF(F125="","",F125-N(H125))</f>
      </c>
      <c r="J125" s="14">
        <f>IF(F125="","",IF(F125-N(H125)&lt;=0,"PAID",IF(E125&lt;Settings!$E$4,"OVERDUE",IF(N(H125)&gt;0,"PARTIAL","OPEN"))))</f>
      </c>
      <c r="K125" s="14">
        <f>IF(J125="OVERDUE",Settings!$E$4-E125,"")</f>
      </c>
      <c r="L125" s="14">
        <f>IF(D125="","",MONTH(D125))</f>
      </c>
      <c r="M125" s="14">
        <f>IF(D125="","",YEAR(D125))</f>
      </c>
      <c r="N125" s="14">
        <f>IF(OR(G125="",N(H125)=0),"",MONTH(G125))</f>
      </c>
      <c r="O125" s="14">
        <f>IF(OR(G125="",N(H125)=0),"",YEAR(G125))</f>
      </c>
    </row>
    <row r="126" spans="1:15" x14ac:dyDescent="0.25">
      <c r="A126" s="10"/>
      <c r="B126" s="10"/>
      <c r="C126" s="10"/>
      <c r="D126" s="11"/>
      <c r="E126" s="11"/>
      <c r="F126" s="12"/>
      <c r="G126" s="11"/>
      <c r="H126" s="12"/>
      <c r="I126" s="13">
        <f>IF(F126="","",F126-N(H126))</f>
      </c>
      <c r="J126" s="14">
        <f>IF(F126="","",IF(F126-N(H126)&lt;=0,"PAID",IF(E126&lt;Settings!$E$4,"OVERDUE",IF(N(H126)&gt;0,"PARTIAL","OPEN"))))</f>
      </c>
      <c r="K126" s="14">
        <f>IF(J126="OVERDUE",Settings!$E$4-E126,"")</f>
      </c>
      <c r="L126" s="14">
        <f>IF(D126="","",MONTH(D126))</f>
      </c>
      <c r="M126" s="14">
        <f>IF(D126="","",YEAR(D126))</f>
      </c>
      <c r="N126" s="14">
        <f>IF(OR(G126="",N(H126)=0),"",MONTH(G126))</f>
      </c>
      <c r="O126" s="14">
        <f>IF(OR(G126="",N(H126)=0),"",YEAR(G126))</f>
      </c>
    </row>
    <row r="127" spans="1:15" x14ac:dyDescent="0.25">
      <c r="A127" s="10"/>
      <c r="B127" s="10"/>
      <c r="C127" s="10"/>
      <c r="D127" s="11"/>
      <c r="E127" s="11"/>
      <c r="F127" s="12"/>
      <c r="G127" s="11"/>
      <c r="H127" s="12"/>
      <c r="I127" s="13">
        <f>IF(F127="","",F127-N(H127))</f>
      </c>
      <c r="J127" s="14">
        <f>IF(F127="","",IF(F127-N(H127)&lt;=0,"PAID",IF(E127&lt;Settings!$E$4,"OVERDUE",IF(N(H127)&gt;0,"PARTIAL","OPEN"))))</f>
      </c>
      <c r="K127" s="14">
        <f>IF(J127="OVERDUE",Settings!$E$4-E127,"")</f>
      </c>
      <c r="L127" s="14">
        <f>IF(D127="","",MONTH(D127))</f>
      </c>
      <c r="M127" s="14">
        <f>IF(D127="","",YEAR(D127))</f>
      </c>
      <c r="N127" s="14">
        <f>IF(OR(G127="",N(H127)=0),"",MONTH(G127))</f>
      </c>
      <c r="O127" s="14">
        <f>IF(OR(G127="",N(H127)=0),"",YEAR(G127))</f>
      </c>
    </row>
    <row r="128" spans="1:15" x14ac:dyDescent="0.25">
      <c r="A128" s="10"/>
      <c r="B128" s="10"/>
      <c r="C128" s="10"/>
      <c r="D128" s="11"/>
      <c r="E128" s="11"/>
      <c r="F128" s="12"/>
      <c r="G128" s="11"/>
      <c r="H128" s="12"/>
      <c r="I128" s="13">
        <f>IF(F128="","",F128-N(H128))</f>
      </c>
      <c r="J128" s="14">
        <f>IF(F128="","",IF(F128-N(H128)&lt;=0,"PAID",IF(E128&lt;Settings!$E$4,"OVERDUE",IF(N(H128)&gt;0,"PARTIAL","OPEN"))))</f>
      </c>
      <c r="K128" s="14">
        <f>IF(J128="OVERDUE",Settings!$E$4-E128,"")</f>
      </c>
      <c r="L128" s="14">
        <f>IF(D128="","",MONTH(D128))</f>
      </c>
      <c r="M128" s="14">
        <f>IF(D128="","",YEAR(D128))</f>
      </c>
      <c r="N128" s="14">
        <f>IF(OR(G128="",N(H128)=0),"",MONTH(G128))</f>
      </c>
      <c r="O128" s="14">
        <f>IF(OR(G128="",N(H128)=0),"",YEAR(G128))</f>
      </c>
    </row>
    <row r="129" spans="1:15" x14ac:dyDescent="0.25">
      <c r="A129" s="10"/>
      <c r="B129" s="10"/>
      <c r="C129" s="10"/>
      <c r="D129" s="11"/>
      <c r="E129" s="11"/>
      <c r="F129" s="12"/>
      <c r="G129" s="11"/>
      <c r="H129" s="12"/>
      <c r="I129" s="13">
        <f>IF(F129="","",F129-N(H129))</f>
      </c>
      <c r="J129" s="14">
        <f>IF(F129="","",IF(F129-N(H129)&lt;=0,"PAID",IF(E129&lt;Settings!$E$4,"OVERDUE",IF(N(H129)&gt;0,"PARTIAL","OPEN"))))</f>
      </c>
      <c r="K129" s="14">
        <f>IF(J129="OVERDUE",Settings!$E$4-E129,"")</f>
      </c>
      <c r="L129" s="14">
        <f>IF(D129="","",MONTH(D129))</f>
      </c>
      <c r="M129" s="14">
        <f>IF(D129="","",YEAR(D129))</f>
      </c>
      <c r="N129" s="14">
        <f>IF(OR(G129="",N(H129)=0),"",MONTH(G129))</f>
      </c>
      <c r="O129" s="14">
        <f>IF(OR(G129="",N(H129)=0),"",YEAR(G129))</f>
      </c>
    </row>
    <row r="130" spans="1:15" x14ac:dyDescent="0.25">
      <c r="A130" s="10"/>
      <c r="B130" s="10"/>
      <c r="C130" s="10"/>
      <c r="D130" s="11"/>
      <c r="E130" s="11"/>
      <c r="F130" s="12"/>
      <c r="G130" s="11"/>
      <c r="H130" s="12"/>
      <c r="I130" s="13">
        <f>IF(F130="","",F130-N(H130))</f>
      </c>
      <c r="J130" s="14">
        <f>IF(F130="","",IF(F130-N(H130)&lt;=0,"PAID",IF(E130&lt;Settings!$E$4,"OVERDUE",IF(N(H130)&gt;0,"PARTIAL","OPEN"))))</f>
      </c>
      <c r="K130" s="14">
        <f>IF(J130="OVERDUE",Settings!$E$4-E130,"")</f>
      </c>
      <c r="L130" s="14">
        <f>IF(D130="","",MONTH(D130))</f>
      </c>
      <c r="M130" s="14">
        <f>IF(D130="","",YEAR(D130))</f>
      </c>
      <c r="N130" s="14">
        <f>IF(OR(G130="",N(H130)=0),"",MONTH(G130))</f>
      </c>
      <c r="O130" s="14">
        <f>IF(OR(G130="",N(H130)=0),"",YEAR(G130))</f>
      </c>
    </row>
    <row r="131" spans="1:15" x14ac:dyDescent="0.25">
      <c r="A131" s="10"/>
      <c r="B131" s="10"/>
      <c r="C131" s="10"/>
      <c r="D131" s="11"/>
      <c r="E131" s="11"/>
      <c r="F131" s="12"/>
      <c r="G131" s="11"/>
      <c r="H131" s="12"/>
      <c r="I131" s="13">
        <f>IF(F131="","",F131-N(H131))</f>
      </c>
      <c r="J131" s="14">
        <f>IF(F131="","",IF(F131-N(H131)&lt;=0,"PAID",IF(E131&lt;Settings!$E$4,"OVERDUE",IF(N(H131)&gt;0,"PARTIAL","OPEN"))))</f>
      </c>
      <c r="K131" s="14">
        <f>IF(J131="OVERDUE",Settings!$E$4-E131,"")</f>
      </c>
      <c r="L131" s="14">
        <f>IF(D131="","",MONTH(D131))</f>
      </c>
      <c r="M131" s="14">
        <f>IF(D131="","",YEAR(D131))</f>
      </c>
      <c r="N131" s="14">
        <f>IF(OR(G131="",N(H131)=0),"",MONTH(G131))</f>
      </c>
      <c r="O131" s="14">
        <f>IF(OR(G131="",N(H131)=0),"",YEAR(G131))</f>
      </c>
    </row>
    <row r="132" spans="1:15" x14ac:dyDescent="0.25">
      <c r="A132" s="10"/>
      <c r="B132" s="10"/>
      <c r="C132" s="10"/>
      <c r="D132" s="11"/>
      <c r="E132" s="11"/>
      <c r="F132" s="12"/>
      <c r="G132" s="11"/>
      <c r="H132" s="12"/>
      <c r="I132" s="13">
        <f>IF(F132="","",F132-N(H132))</f>
      </c>
      <c r="J132" s="14">
        <f>IF(F132="","",IF(F132-N(H132)&lt;=0,"PAID",IF(E132&lt;Settings!$E$4,"OVERDUE",IF(N(H132)&gt;0,"PARTIAL","OPEN"))))</f>
      </c>
      <c r="K132" s="14">
        <f>IF(J132="OVERDUE",Settings!$E$4-E132,"")</f>
      </c>
      <c r="L132" s="14">
        <f>IF(D132="","",MONTH(D132))</f>
      </c>
      <c r="M132" s="14">
        <f>IF(D132="","",YEAR(D132))</f>
      </c>
      <c r="N132" s="14">
        <f>IF(OR(G132="",N(H132)=0),"",MONTH(G132))</f>
      </c>
      <c r="O132" s="14">
        <f>IF(OR(G132="",N(H132)=0),"",YEAR(G132))</f>
      </c>
    </row>
    <row r="133" spans="1:15" x14ac:dyDescent="0.25">
      <c r="A133" s="10"/>
      <c r="B133" s="10"/>
      <c r="C133" s="10"/>
      <c r="D133" s="11"/>
      <c r="E133" s="11"/>
      <c r="F133" s="12"/>
      <c r="G133" s="11"/>
      <c r="H133" s="12"/>
      <c r="I133" s="13">
        <f>IF(F133="","",F133-N(H133))</f>
      </c>
      <c r="J133" s="14">
        <f>IF(F133="","",IF(F133-N(H133)&lt;=0,"PAID",IF(E133&lt;Settings!$E$4,"OVERDUE",IF(N(H133)&gt;0,"PARTIAL","OPEN"))))</f>
      </c>
      <c r="K133" s="14">
        <f>IF(J133="OVERDUE",Settings!$E$4-E133,"")</f>
      </c>
      <c r="L133" s="14">
        <f>IF(D133="","",MONTH(D133))</f>
      </c>
      <c r="M133" s="14">
        <f>IF(D133="","",YEAR(D133))</f>
      </c>
      <c r="N133" s="14">
        <f>IF(OR(G133="",N(H133)=0),"",MONTH(G133))</f>
      </c>
      <c r="O133" s="14">
        <f>IF(OR(G133="",N(H133)=0),"",YEAR(G133))</f>
      </c>
    </row>
    <row r="134" spans="1:15" x14ac:dyDescent="0.25">
      <c r="A134" s="10"/>
      <c r="B134" s="10"/>
      <c r="C134" s="10"/>
      <c r="D134" s="11"/>
      <c r="E134" s="11"/>
      <c r="F134" s="12"/>
      <c r="G134" s="11"/>
      <c r="H134" s="12"/>
      <c r="I134" s="13">
        <f>IF(F134="","",F134-N(H134))</f>
      </c>
      <c r="J134" s="14">
        <f>IF(F134="","",IF(F134-N(H134)&lt;=0,"PAID",IF(E134&lt;Settings!$E$4,"OVERDUE",IF(N(H134)&gt;0,"PARTIAL","OPEN"))))</f>
      </c>
      <c r="K134" s="14">
        <f>IF(J134="OVERDUE",Settings!$E$4-E134,"")</f>
      </c>
      <c r="L134" s="14">
        <f>IF(D134="","",MONTH(D134))</f>
      </c>
      <c r="M134" s="14">
        <f>IF(D134="","",YEAR(D134))</f>
      </c>
      <c r="N134" s="14">
        <f>IF(OR(G134="",N(H134)=0),"",MONTH(G134))</f>
      </c>
      <c r="O134" s="14">
        <f>IF(OR(G134="",N(H134)=0),"",YEAR(G134))</f>
      </c>
    </row>
    <row r="135" spans="1:15" x14ac:dyDescent="0.25">
      <c r="A135" s="10"/>
      <c r="B135" s="10"/>
      <c r="C135" s="10"/>
      <c r="D135" s="11"/>
      <c r="E135" s="11"/>
      <c r="F135" s="12"/>
      <c r="G135" s="11"/>
      <c r="H135" s="12"/>
      <c r="I135" s="13">
        <f>IF(F135="","",F135-N(H135))</f>
      </c>
      <c r="J135" s="14">
        <f>IF(F135="","",IF(F135-N(H135)&lt;=0,"PAID",IF(E135&lt;Settings!$E$4,"OVERDUE",IF(N(H135)&gt;0,"PARTIAL","OPEN"))))</f>
      </c>
      <c r="K135" s="14">
        <f>IF(J135="OVERDUE",Settings!$E$4-E135,"")</f>
      </c>
      <c r="L135" s="14">
        <f>IF(D135="","",MONTH(D135))</f>
      </c>
      <c r="M135" s="14">
        <f>IF(D135="","",YEAR(D135))</f>
      </c>
      <c r="N135" s="14">
        <f>IF(OR(G135="",N(H135)=0),"",MONTH(G135))</f>
      </c>
      <c r="O135" s="14">
        <f>IF(OR(G135="",N(H135)=0),"",YEAR(G135))</f>
      </c>
    </row>
    <row r="136" spans="1:15" x14ac:dyDescent="0.25">
      <c r="A136" s="10"/>
      <c r="B136" s="10"/>
      <c r="C136" s="10"/>
      <c r="D136" s="11"/>
      <c r="E136" s="11"/>
      <c r="F136" s="12"/>
      <c r="G136" s="11"/>
      <c r="H136" s="12"/>
      <c r="I136" s="13">
        <f>IF(F136="","",F136-N(H136))</f>
      </c>
      <c r="J136" s="14">
        <f>IF(F136="","",IF(F136-N(H136)&lt;=0,"PAID",IF(E136&lt;Settings!$E$4,"OVERDUE",IF(N(H136)&gt;0,"PARTIAL","OPEN"))))</f>
      </c>
      <c r="K136" s="14">
        <f>IF(J136="OVERDUE",Settings!$E$4-E136,"")</f>
      </c>
      <c r="L136" s="14">
        <f>IF(D136="","",MONTH(D136))</f>
      </c>
      <c r="M136" s="14">
        <f>IF(D136="","",YEAR(D136))</f>
      </c>
      <c r="N136" s="14">
        <f>IF(OR(G136="",N(H136)=0),"",MONTH(G136))</f>
      </c>
      <c r="O136" s="14">
        <f>IF(OR(G136="",N(H136)=0),"",YEAR(G136))</f>
      </c>
    </row>
    <row r="137" spans="1:15" x14ac:dyDescent="0.25">
      <c r="A137" s="10"/>
      <c r="B137" s="10"/>
      <c r="C137" s="10"/>
      <c r="D137" s="11"/>
      <c r="E137" s="11"/>
      <c r="F137" s="12"/>
      <c r="G137" s="11"/>
      <c r="H137" s="12"/>
      <c r="I137" s="13">
        <f>IF(F137="","",F137-N(H137))</f>
      </c>
      <c r="J137" s="14">
        <f>IF(F137="","",IF(F137-N(H137)&lt;=0,"PAID",IF(E137&lt;Settings!$E$4,"OVERDUE",IF(N(H137)&gt;0,"PARTIAL","OPEN"))))</f>
      </c>
      <c r="K137" s="14">
        <f>IF(J137="OVERDUE",Settings!$E$4-E137,"")</f>
      </c>
      <c r="L137" s="14">
        <f>IF(D137="","",MONTH(D137))</f>
      </c>
      <c r="M137" s="14">
        <f>IF(D137="","",YEAR(D137))</f>
      </c>
      <c r="N137" s="14">
        <f>IF(OR(G137="",N(H137)=0),"",MONTH(G137))</f>
      </c>
      <c r="O137" s="14">
        <f>IF(OR(G137="",N(H137)=0),"",YEAR(G137))</f>
      </c>
    </row>
    <row r="138" spans="1:15" x14ac:dyDescent="0.25">
      <c r="A138" s="10"/>
      <c r="B138" s="10"/>
      <c r="C138" s="10"/>
      <c r="D138" s="11"/>
      <c r="E138" s="11"/>
      <c r="F138" s="12"/>
      <c r="G138" s="11"/>
      <c r="H138" s="12"/>
      <c r="I138" s="13">
        <f>IF(F138="","",F138-N(H138))</f>
      </c>
      <c r="J138" s="14">
        <f>IF(F138="","",IF(F138-N(H138)&lt;=0,"PAID",IF(E138&lt;Settings!$E$4,"OVERDUE",IF(N(H138)&gt;0,"PARTIAL","OPEN"))))</f>
      </c>
      <c r="K138" s="14">
        <f>IF(J138="OVERDUE",Settings!$E$4-E138,"")</f>
      </c>
      <c r="L138" s="14">
        <f>IF(D138="","",MONTH(D138))</f>
      </c>
      <c r="M138" s="14">
        <f>IF(D138="","",YEAR(D138))</f>
      </c>
      <c r="N138" s="14">
        <f>IF(OR(G138="",N(H138)=0),"",MONTH(G138))</f>
      </c>
      <c r="O138" s="14">
        <f>IF(OR(G138="",N(H138)=0),"",YEAR(G138))</f>
      </c>
    </row>
    <row r="139" spans="1:15" x14ac:dyDescent="0.25">
      <c r="A139" s="10"/>
      <c r="B139" s="10"/>
      <c r="C139" s="10"/>
      <c r="D139" s="11"/>
      <c r="E139" s="11"/>
      <c r="F139" s="12"/>
      <c r="G139" s="11"/>
      <c r="H139" s="12"/>
      <c r="I139" s="13">
        <f>IF(F139="","",F139-N(H139))</f>
      </c>
      <c r="J139" s="14">
        <f>IF(F139="","",IF(F139-N(H139)&lt;=0,"PAID",IF(E139&lt;Settings!$E$4,"OVERDUE",IF(N(H139)&gt;0,"PARTIAL","OPEN"))))</f>
      </c>
      <c r="K139" s="14">
        <f>IF(J139="OVERDUE",Settings!$E$4-E139,"")</f>
      </c>
      <c r="L139" s="14">
        <f>IF(D139="","",MONTH(D139))</f>
      </c>
      <c r="M139" s="14">
        <f>IF(D139="","",YEAR(D139))</f>
      </c>
      <c r="N139" s="14">
        <f>IF(OR(G139="",N(H139)=0),"",MONTH(G139))</f>
      </c>
      <c r="O139" s="14">
        <f>IF(OR(G139="",N(H139)=0),"",YEAR(G139))</f>
      </c>
    </row>
    <row r="140" spans="1:15" x14ac:dyDescent="0.25">
      <c r="A140" s="10"/>
      <c r="B140" s="10"/>
      <c r="C140" s="10"/>
      <c r="D140" s="11"/>
      <c r="E140" s="11"/>
      <c r="F140" s="12"/>
      <c r="G140" s="11"/>
      <c r="H140" s="12"/>
      <c r="I140" s="13">
        <f>IF(F140="","",F140-N(H140))</f>
      </c>
      <c r="J140" s="14">
        <f>IF(F140="","",IF(F140-N(H140)&lt;=0,"PAID",IF(E140&lt;Settings!$E$4,"OVERDUE",IF(N(H140)&gt;0,"PARTIAL","OPEN"))))</f>
      </c>
      <c r="K140" s="14">
        <f>IF(J140="OVERDUE",Settings!$E$4-E140,"")</f>
      </c>
      <c r="L140" s="14">
        <f>IF(D140="","",MONTH(D140))</f>
      </c>
      <c r="M140" s="14">
        <f>IF(D140="","",YEAR(D140))</f>
      </c>
      <c r="N140" s="14">
        <f>IF(OR(G140="",N(H140)=0),"",MONTH(G140))</f>
      </c>
      <c r="O140" s="14">
        <f>IF(OR(G140="",N(H140)=0),"",YEAR(G140))</f>
      </c>
    </row>
    <row r="141" spans="1:15" x14ac:dyDescent="0.25">
      <c r="A141" s="10"/>
      <c r="B141" s="10"/>
      <c r="C141" s="10"/>
      <c r="D141" s="11"/>
      <c r="E141" s="11"/>
      <c r="F141" s="12"/>
      <c r="G141" s="11"/>
      <c r="H141" s="12"/>
      <c r="I141" s="13">
        <f>IF(F141="","",F141-N(H141))</f>
      </c>
      <c r="J141" s="14">
        <f>IF(F141="","",IF(F141-N(H141)&lt;=0,"PAID",IF(E141&lt;Settings!$E$4,"OVERDUE",IF(N(H141)&gt;0,"PARTIAL","OPEN"))))</f>
      </c>
      <c r="K141" s="14">
        <f>IF(J141="OVERDUE",Settings!$E$4-E141,"")</f>
      </c>
      <c r="L141" s="14">
        <f>IF(D141="","",MONTH(D141))</f>
      </c>
      <c r="M141" s="14">
        <f>IF(D141="","",YEAR(D141))</f>
      </c>
      <c r="N141" s="14">
        <f>IF(OR(G141="",N(H141)=0),"",MONTH(G141))</f>
      </c>
      <c r="O141" s="14">
        <f>IF(OR(G141="",N(H141)=0),"",YEAR(G141))</f>
      </c>
    </row>
    <row r="142" spans="1:15" x14ac:dyDescent="0.25">
      <c r="A142" s="10"/>
      <c r="B142" s="10"/>
      <c r="C142" s="10"/>
      <c r="D142" s="11"/>
      <c r="E142" s="11"/>
      <c r="F142" s="12"/>
      <c r="G142" s="11"/>
      <c r="H142" s="12"/>
      <c r="I142" s="13">
        <f>IF(F142="","",F142-N(H142))</f>
      </c>
      <c r="J142" s="14">
        <f>IF(F142="","",IF(F142-N(H142)&lt;=0,"PAID",IF(E142&lt;Settings!$E$4,"OVERDUE",IF(N(H142)&gt;0,"PARTIAL","OPEN"))))</f>
      </c>
      <c r="K142" s="14">
        <f>IF(J142="OVERDUE",Settings!$E$4-E142,"")</f>
      </c>
      <c r="L142" s="14">
        <f>IF(D142="","",MONTH(D142))</f>
      </c>
      <c r="M142" s="14">
        <f>IF(D142="","",YEAR(D142))</f>
      </c>
      <c r="N142" s="14">
        <f>IF(OR(G142="",N(H142)=0),"",MONTH(G142))</f>
      </c>
      <c r="O142" s="14">
        <f>IF(OR(G142="",N(H142)=0),"",YEAR(G142))</f>
      </c>
    </row>
    <row r="143" spans="1:15" x14ac:dyDescent="0.25">
      <c r="A143" s="10"/>
      <c r="B143" s="10"/>
      <c r="C143" s="10"/>
      <c r="D143" s="11"/>
      <c r="E143" s="11"/>
      <c r="F143" s="12"/>
      <c r="G143" s="11"/>
      <c r="H143" s="12"/>
      <c r="I143" s="13">
        <f>IF(F143="","",F143-N(H143))</f>
      </c>
      <c r="J143" s="14">
        <f>IF(F143="","",IF(F143-N(H143)&lt;=0,"PAID",IF(E143&lt;Settings!$E$4,"OVERDUE",IF(N(H143)&gt;0,"PARTIAL","OPEN"))))</f>
      </c>
      <c r="K143" s="14">
        <f>IF(J143="OVERDUE",Settings!$E$4-E143,"")</f>
      </c>
      <c r="L143" s="14">
        <f>IF(D143="","",MONTH(D143))</f>
      </c>
      <c r="M143" s="14">
        <f>IF(D143="","",YEAR(D143))</f>
      </c>
      <c r="N143" s="14">
        <f>IF(OR(G143="",N(H143)=0),"",MONTH(G143))</f>
      </c>
      <c r="O143" s="14">
        <f>IF(OR(G143="",N(H143)=0),"",YEAR(G143))</f>
      </c>
    </row>
    <row r="144" spans="1:15" x14ac:dyDescent="0.25">
      <c r="A144" s="10"/>
      <c r="B144" s="10"/>
      <c r="C144" s="10"/>
      <c r="D144" s="11"/>
      <c r="E144" s="11"/>
      <c r="F144" s="12"/>
      <c r="G144" s="11"/>
      <c r="H144" s="12"/>
      <c r="I144" s="13">
        <f>IF(F144="","",F144-N(H144))</f>
      </c>
      <c r="J144" s="14">
        <f>IF(F144="","",IF(F144-N(H144)&lt;=0,"PAID",IF(E144&lt;Settings!$E$4,"OVERDUE",IF(N(H144)&gt;0,"PARTIAL","OPEN"))))</f>
      </c>
      <c r="K144" s="14">
        <f>IF(J144="OVERDUE",Settings!$E$4-E144,"")</f>
      </c>
      <c r="L144" s="14">
        <f>IF(D144="","",MONTH(D144))</f>
      </c>
      <c r="M144" s="14">
        <f>IF(D144="","",YEAR(D144))</f>
      </c>
      <c r="N144" s="14">
        <f>IF(OR(G144="",N(H144)=0),"",MONTH(G144))</f>
      </c>
      <c r="O144" s="14">
        <f>IF(OR(G144="",N(H144)=0),"",YEAR(G144))</f>
      </c>
    </row>
    <row r="145" spans="1:15" x14ac:dyDescent="0.25">
      <c r="A145" s="10"/>
      <c r="B145" s="10"/>
      <c r="C145" s="10"/>
      <c r="D145" s="11"/>
      <c r="E145" s="11"/>
      <c r="F145" s="12"/>
      <c r="G145" s="11"/>
      <c r="H145" s="12"/>
      <c r="I145" s="13">
        <f>IF(F145="","",F145-N(H145))</f>
      </c>
      <c r="J145" s="14">
        <f>IF(F145="","",IF(F145-N(H145)&lt;=0,"PAID",IF(E145&lt;Settings!$E$4,"OVERDUE",IF(N(H145)&gt;0,"PARTIAL","OPEN"))))</f>
      </c>
      <c r="K145" s="14">
        <f>IF(J145="OVERDUE",Settings!$E$4-E145,"")</f>
      </c>
      <c r="L145" s="14">
        <f>IF(D145="","",MONTH(D145))</f>
      </c>
      <c r="M145" s="14">
        <f>IF(D145="","",YEAR(D145))</f>
      </c>
      <c r="N145" s="14">
        <f>IF(OR(G145="",N(H145)=0),"",MONTH(G145))</f>
      </c>
      <c r="O145" s="14">
        <f>IF(OR(G145="",N(H145)=0),"",YEAR(G145))</f>
      </c>
    </row>
    <row r="146" spans="1:15" x14ac:dyDescent="0.25">
      <c r="A146" s="10"/>
      <c r="B146" s="10"/>
      <c r="C146" s="10"/>
      <c r="D146" s="11"/>
      <c r="E146" s="11"/>
      <c r="F146" s="12"/>
      <c r="G146" s="11"/>
      <c r="H146" s="12"/>
      <c r="I146" s="13">
        <f>IF(F146="","",F146-N(H146))</f>
      </c>
      <c r="J146" s="14">
        <f>IF(F146="","",IF(F146-N(H146)&lt;=0,"PAID",IF(E146&lt;Settings!$E$4,"OVERDUE",IF(N(H146)&gt;0,"PARTIAL","OPEN"))))</f>
      </c>
      <c r="K146" s="14">
        <f>IF(J146="OVERDUE",Settings!$E$4-E146,"")</f>
      </c>
      <c r="L146" s="14">
        <f>IF(D146="","",MONTH(D146))</f>
      </c>
      <c r="M146" s="14">
        <f>IF(D146="","",YEAR(D146))</f>
      </c>
      <c r="N146" s="14">
        <f>IF(OR(G146="",N(H146)=0),"",MONTH(G146))</f>
      </c>
      <c r="O146" s="14">
        <f>IF(OR(G146="",N(H146)=0),"",YEAR(G146))</f>
      </c>
    </row>
    <row r="147" spans="1:15" x14ac:dyDescent="0.25">
      <c r="A147" s="10"/>
      <c r="B147" s="10"/>
      <c r="C147" s="10"/>
      <c r="D147" s="11"/>
      <c r="E147" s="11"/>
      <c r="F147" s="12"/>
      <c r="G147" s="11"/>
      <c r="H147" s="12"/>
      <c r="I147" s="13">
        <f>IF(F147="","",F147-N(H147))</f>
      </c>
      <c r="J147" s="14">
        <f>IF(F147="","",IF(F147-N(H147)&lt;=0,"PAID",IF(E147&lt;Settings!$E$4,"OVERDUE",IF(N(H147)&gt;0,"PARTIAL","OPEN"))))</f>
      </c>
      <c r="K147" s="14">
        <f>IF(J147="OVERDUE",Settings!$E$4-E147,"")</f>
      </c>
      <c r="L147" s="14">
        <f>IF(D147="","",MONTH(D147))</f>
      </c>
      <c r="M147" s="14">
        <f>IF(D147="","",YEAR(D147))</f>
      </c>
      <c r="N147" s="14">
        <f>IF(OR(G147="",N(H147)=0),"",MONTH(G147))</f>
      </c>
      <c r="O147" s="14">
        <f>IF(OR(G147="",N(H147)=0),"",YEAR(G147))</f>
      </c>
    </row>
    <row r="148" spans="1:15" x14ac:dyDescent="0.25">
      <c r="A148" s="10"/>
      <c r="B148" s="10"/>
      <c r="C148" s="10"/>
      <c r="D148" s="11"/>
      <c r="E148" s="11"/>
      <c r="F148" s="12"/>
      <c r="G148" s="11"/>
      <c r="H148" s="12"/>
      <c r="I148" s="13">
        <f>IF(F148="","",F148-N(H148))</f>
      </c>
      <c r="J148" s="14">
        <f>IF(F148="","",IF(F148-N(H148)&lt;=0,"PAID",IF(E148&lt;Settings!$E$4,"OVERDUE",IF(N(H148)&gt;0,"PARTIAL","OPEN"))))</f>
      </c>
      <c r="K148" s="14">
        <f>IF(J148="OVERDUE",Settings!$E$4-E148,"")</f>
      </c>
      <c r="L148" s="14">
        <f>IF(D148="","",MONTH(D148))</f>
      </c>
      <c r="M148" s="14">
        <f>IF(D148="","",YEAR(D148))</f>
      </c>
      <c r="N148" s="14">
        <f>IF(OR(G148="",N(H148)=0),"",MONTH(G148))</f>
      </c>
      <c r="O148" s="14">
        <f>IF(OR(G148="",N(H148)=0),"",YEAR(G148))</f>
      </c>
    </row>
    <row r="149" spans="1:15" x14ac:dyDescent="0.25">
      <c r="A149" s="10"/>
      <c r="B149" s="10"/>
      <c r="C149" s="10"/>
      <c r="D149" s="11"/>
      <c r="E149" s="11"/>
      <c r="F149" s="12"/>
      <c r="G149" s="11"/>
      <c r="H149" s="12"/>
      <c r="I149" s="13">
        <f>IF(F149="","",F149-N(H149))</f>
      </c>
      <c r="J149" s="14">
        <f>IF(F149="","",IF(F149-N(H149)&lt;=0,"PAID",IF(E149&lt;Settings!$E$4,"OVERDUE",IF(N(H149)&gt;0,"PARTIAL","OPEN"))))</f>
      </c>
      <c r="K149" s="14">
        <f>IF(J149="OVERDUE",Settings!$E$4-E149,"")</f>
      </c>
      <c r="L149" s="14">
        <f>IF(D149="","",MONTH(D149))</f>
      </c>
      <c r="M149" s="14">
        <f>IF(D149="","",YEAR(D149))</f>
      </c>
      <c r="N149" s="14">
        <f>IF(OR(G149="",N(H149)=0),"",MONTH(G149))</f>
      </c>
      <c r="O149" s="14">
        <f>IF(OR(G149="",N(H149)=0),"",YEAR(G149))</f>
      </c>
    </row>
    <row r="150" spans="1:15" x14ac:dyDescent="0.25">
      <c r="A150" s="10"/>
      <c r="B150" s="10"/>
      <c r="C150" s="10"/>
      <c r="D150" s="11"/>
      <c r="E150" s="11"/>
      <c r="F150" s="12"/>
      <c r="G150" s="11"/>
      <c r="H150" s="12"/>
      <c r="I150" s="13">
        <f>IF(F150="","",F150-N(H150))</f>
      </c>
      <c r="J150" s="14">
        <f>IF(F150="","",IF(F150-N(H150)&lt;=0,"PAID",IF(E150&lt;Settings!$E$4,"OVERDUE",IF(N(H150)&gt;0,"PARTIAL","OPEN"))))</f>
      </c>
      <c r="K150" s="14">
        <f>IF(J150="OVERDUE",Settings!$E$4-E150,"")</f>
      </c>
      <c r="L150" s="14">
        <f>IF(D150="","",MONTH(D150))</f>
      </c>
      <c r="M150" s="14">
        <f>IF(D150="","",YEAR(D150))</f>
      </c>
      <c r="N150" s="14">
        <f>IF(OR(G150="",N(H150)=0),"",MONTH(G150))</f>
      </c>
      <c r="O150" s="14">
        <f>IF(OR(G150="",N(H150)=0),"",YEAR(G150))</f>
      </c>
    </row>
    <row r="151" spans="1:15" x14ac:dyDescent="0.25">
      <c r="A151" s="10"/>
      <c r="B151" s="10"/>
      <c r="C151" s="10"/>
      <c r="D151" s="11"/>
      <c r="E151" s="11"/>
      <c r="F151" s="12"/>
      <c r="G151" s="11"/>
      <c r="H151" s="12"/>
      <c r="I151" s="13">
        <f>IF(F151="","",F151-N(H151))</f>
      </c>
      <c r="J151" s="14">
        <f>IF(F151="","",IF(F151-N(H151)&lt;=0,"PAID",IF(E151&lt;Settings!$E$4,"OVERDUE",IF(N(H151)&gt;0,"PARTIAL","OPEN"))))</f>
      </c>
      <c r="K151" s="14">
        <f>IF(J151="OVERDUE",Settings!$E$4-E151,"")</f>
      </c>
      <c r="L151" s="14">
        <f>IF(D151="","",MONTH(D151))</f>
      </c>
      <c r="M151" s="14">
        <f>IF(D151="","",YEAR(D151))</f>
      </c>
      <c r="N151" s="14">
        <f>IF(OR(G151="",N(H151)=0),"",MONTH(G151))</f>
      </c>
      <c r="O151" s="14">
        <f>IF(OR(G151="",N(H151)=0),"",YEAR(G151))</f>
      </c>
    </row>
    <row r="152" spans="1:15" x14ac:dyDescent="0.25">
      <c r="A152" s="10"/>
      <c r="B152" s="10"/>
      <c r="C152" s="10"/>
      <c r="D152" s="11"/>
      <c r="E152" s="11"/>
      <c r="F152" s="12"/>
      <c r="G152" s="11"/>
      <c r="H152" s="12"/>
      <c r="I152" s="13">
        <f>IF(F152="","",F152-N(H152))</f>
      </c>
      <c r="J152" s="14">
        <f>IF(F152="","",IF(F152-N(H152)&lt;=0,"PAID",IF(E152&lt;Settings!$E$4,"OVERDUE",IF(N(H152)&gt;0,"PARTIAL","OPEN"))))</f>
      </c>
      <c r="K152" s="14">
        <f>IF(J152="OVERDUE",Settings!$E$4-E152,"")</f>
      </c>
      <c r="L152" s="14">
        <f>IF(D152="","",MONTH(D152))</f>
      </c>
      <c r="M152" s="14">
        <f>IF(D152="","",YEAR(D152))</f>
      </c>
      <c r="N152" s="14">
        <f>IF(OR(G152="",N(H152)=0),"",MONTH(G152))</f>
      </c>
      <c r="O152" s="14">
        <f>IF(OR(G152="",N(H152)=0),"",YEAR(G152))</f>
      </c>
    </row>
    <row r="153" spans="1:15" x14ac:dyDescent="0.25">
      <c r="A153" s="10"/>
      <c r="B153" s="10"/>
      <c r="C153" s="10"/>
      <c r="D153" s="11"/>
      <c r="E153" s="11"/>
      <c r="F153" s="12"/>
      <c r="G153" s="11"/>
      <c r="H153" s="12"/>
      <c r="I153" s="13">
        <f>IF(F153="","",F153-N(H153))</f>
      </c>
      <c r="J153" s="14">
        <f>IF(F153="","",IF(F153-N(H153)&lt;=0,"PAID",IF(E153&lt;Settings!$E$4,"OVERDUE",IF(N(H153)&gt;0,"PARTIAL","OPEN"))))</f>
      </c>
      <c r="K153" s="14">
        <f>IF(J153="OVERDUE",Settings!$E$4-E153,"")</f>
      </c>
      <c r="L153" s="14">
        <f>IF(D153="","",MONTH(D153))</f>
      </c>
      <c r="M153" s="14">
        <f>IF(D153="","",YEAR(D153))</f>
      </c>
      <c r="N153" s="14">
        <f>IF(OR(G153="",N(H153)=0),"",MONTH(G153))</f>
      </c>
      <c r="O153" s="14">
        <f>IF(OR(G153="",N(H153)=0),"",YEAR(G153))</f>
      </c>
    </row>
    <row r="154" spans="1:15" x14ac:dyDescent="0.25">
      <c r="A154" s="10"/>
      <c r="B154" s="10"/>
      <c r="C154" s="10"/>
      <c r="D154" s="11"/>
      <c r="E154" s="11"/>
      <c r="F154" s="12"/>
      <c r="G154" s="11"/>
      <c r="H154" s="12"/>
      <c r="I154" s="13">
        <f>IF(F154="","",F154-N(H154))</f>
      </c>
      <c r="J154" s="14">
        <f>IF(F154="","",IF(F154-N(H154)&lt;=0,"PAID",IF(E154&lt;Settings!$E$4,"OVERDUE",IF(N(H154)&gt;0,"PARTIAL","OPEN"))))</f>
      </c>
      <c r="K154" s="14">
        <f>IF(J154="OVERDUE",Settings!$E$4-E154,"")</f>
      </c>
      <c r="L154" s="14">
        <f>IF(D154="","",MONTH(D154))</f>
      </c>
      <c r="M154" s="14">
        <f>IF(D154="","",YEAR(D154))</f>
      </c>
      <c r="N154" s="14">
        <f>IF(OR(G154="",N(H154)=0),"",MONTH(G154))</f>
      </c>
      <c r="O154" s="14">
        <f>IF(OR(G154="",N(H154)=0),"",YEAR(G154))</f>
      </c>
    </row>
    <row r="155" spans="1:15" x14ac:dyDescent="0.25">
      <c r="A155" s="10"/>
      <c r="B155" s="10"/>
      <c r="C155" s="10"/>
      <c r="D155" s="11"/>
      <c r="E155" s="11"/>
      <c r="F155" s="12"/>
      <c r="G155" s="11"/>
      <c r="H155" s="12"/>
      <c r="I155" s="13">
        <f>IF(F155="","",F155-N(H155))</f>
      </c>
      <c r="J155" s="14">
        <f>IF(F155="","",IF(F155-N(H155)&lt;=0,"PAID",IF(E155&lt;Settings!$E$4,"OVERDUE",IF(N(H155)&gt;0,"PARTIAL","OPEN"))))</f>
      </c>
      <c r="K155" s="14">
        <f>IF(J155="OVERDUE",Settings!$E$4-E155,"")</f>
      </c>
      <c r="L155" s="14">
        <f>IF(D155="","",MONTH(D155))</f>
      </c>
      <c r="M155" s="14">
        <f>IF(D155="","",YEAR(D155))</f>
      </c>
      <c r="N155" s="14">
        <f>IF(OR(G155="",N(H155)=0),"",MONTH(G155))</f>
      </c>
      <c r="O155" s="14">
        <f>IF(OR(G155="",N(H155)=0),"",YEAR(G155))</f>
      </c>
    </row>
    <row r="156" spans="1:15" x14ac:dyDescent="0.25">
      <c r="A156" s="10"/>
      <c r="B156" s="10"/>
      <c r="C156" s="10"/>
      <c r="D156" s="11"/>
      <c r="E156" s="11"/>
      <c r="F156" s="12"/>
      <c r="G156" s="11"/>
      <c r="H156" s="12"/>
      <c r="I156" s="13">
        <f>IF(F156="","",F156-N(H156))</f>
      </c>
      <c r="J156" s="14">
        <f>IF(F156="","",IF(F156-N(H156)&lt;=0,"PAID",IF(E156&lt;Settings!$E$4,"OVERDUE",IF(N(H156)&gt;0,"PARTIAL","OPEN"))))</f>
      </c>
      <c r="K156" s="14">
        <f>IF(J156="OVERDUE",Settings!$E$4-E156,"")</f>
      </c>
      <c r="L156" s="14">
        <f>IF(D156="","",MONTH(D156))</f>
      </c>
      <c r="M156" s="14">
        <f>IF(D156="","",YEAR(D156))</f>
      </c>
      <c r="N156" s="14">
        <f>IF(OR(G156="",N(H156)=0),"",MONTH(G156))</f>
      </c>
      <c r="O156" s="14">
        <f>IF(OR(G156="",N(H156)=0),"",YEAR(G156))</f>
      </c>
    </row>
    <row r="157" spans="1:15" x14ac:dyDescent="0.25">
      <c r="A157" s="10"/>
      <c r="B157" s="10"/>
      <c r="C157" s="10"/>
      <c r="D157" s="11"/>
      <c r="E157" s="11"/>
      <c r="F157" s="12"/>
      <c r="G157" s="11"/>
      <c r="H157" s="12"/>
      <c r="I157" s="13">
        <f>IF(F157="","",F157-N(H157))</f>
      </c>
      <c r="J157" s="14">
        <f>IF(F157="","",IF(F157-N(H157)&lt;=0,"PAID",IF(E157&lt;Settings!$E$4,"OVERDUE",IF(N(H157)&gt;0,"PARTIAL","OPEN"))))</f>
      </c>
      <c r="K157" s="14">
        <f>IF(J157="OVERDUE",Settings!$E$4-E157,"")</f>
      </c>
      <c r="L157" s="14">
        <f>IF(D157="","",MONTH(D157))</f>
      </c>
      <c r="M157" s="14">
        <f>IF(D157="","",YEAR(D157))</f>
      </c>
      <c r="N157" s="14">
        <f>IF(OR(G157="",N(H157)=0),"",MONTH(G157))</f>
      </c>
      <c r="O157" s="14">
        <f>IF(OR(G157="",N(H157)=0),"",YEAR(G157))</f>
      </c>
    </row>
    <row r="158" spans="1:15" x14ac:dyDescent="0.25">
      <c r="A158" s="10"/>
      <c r="B158" s="10"/>
      <c r="C158" s="10"/>
      <c r="D158" s="11"/>
      <c r="E158" s="11"/>
      <c r="F158" s="12"/>
      <c r="G158" s="11"/>
      <c r="H158" s="12"/>
      <c r="I158" s="13">
        <f>IF(F158="","",F158-N(H158))</f>
      </c>
      <c r="J158" s="14">
        <f>IF(F158="","",IF(F158-N(H158)&lt;=0,"PAID",IF(E158&lt;Settings!$E$4,"OVERDUE",IF(N(H158)&gt;0,"PARTIAL","OPEN"))))</f>
      </c>
      <c r="K158" s="14">
        <f>IF(J158="OVERDUE",Settings!$E$4-E158,"")</f>
      </c>
      <c r="L158" s="14">
        <f>IF(D158="","",MONTH(D158))</f>
      </c>
      <c r="M158" s="14">
        <f>IF(D158="","",YEAR(D158))</f>
      </c>
      <c r="N158" s="14">
        <f>IF(OR(G158="",N(H158)=0),"",MONTH(G158))</f>
      </c>
      <c r="O158" s="14">
        <f>IF(OR(G158="",N(H158)=0),"",YEAR(G158))</f>
      </c>
    </row>
    <row r="159" spans="1:15" x14ac:dyDescent="0.25">
      <c r="A159" s="10"/>
      <c r="B159" s="10"/>
      <c r="C159" s="10"/>
      <c r="D159" s="11"/>
      <c r="E159" s="11"/>
      <c r="F159" s="12"/>
      <c r="G159" s="11"/>
      <c r="H159" s="12"/>
      <c r="I159" s="13">
        <f>IF(F159="","",F159-N(H159))</f>
      </c>
      <c r="J159" s="14">
        <f>IF(F159="","",IF(F159-N(H159)&lt;=0,"PAID",IF(E159&lt;Settings!$E$4,"OVERDUE",IF(N(H159)&gt;0,"PARTIAL","OPEN"))))</f>
      </c>
      <c r="K159" s="14">
        <f>IF(J159="OVERDUE",Settings!$E$4-E159,"")</f>
      </c>
      <c r="L159" s="14">
        <f>IF(D159="","",MONTH(D159))</f>
      </c>
      <c r="M159" s="14">
        <f>IF(D159="","",YEAR(D159))</f>
      </c>
      <c r="N159" s="14">
        <f>IF(OR(G159="",N(H159)=0),"",MONTH(G159))</f>
      </c>
      <c r="O159" s="14">
        <f>IF(OR(G159="",N(H159)=0),"",YEAR(G159))</f>
      </c>
    </row>
    <row r="160" spans="1:15" x14ac:dyDescent="0.25">
      <c r="A160" s="10"/>
      <c r="B160" s="10"/>
      <c r="C160" s="10"/>
      <c r="D160" s="11"/>
      <c r="E160" s="11"/>
      <c r="F160" s="12"/>
      <c r="G160" s="11"/>
      <c r="H160" s="12"/>
      <c r="I160" s="13">
        <f>IF(F160="","",F160-N(H160))</f>
      </c>
      <c r="J160" s="14">
        <f>IF(F160="","",IF(F160-N(H160)&lt;=0,"PAID",IF(E160&lt;Settings!$E$4,"OVERDUE",IF(N(H160)&gt;0,"PARTIAL","OPEN"))))</f>
      </c>
      <c r="K160" s="14">
        <f>IF(J160="OVERDUE",Settings!$E$4-E160,"")</f>
      </c>
      <c r="L160" s="14">
        <f>IF(D160="","",MONTH(D160))</f>
      </c>
      <c r="M160" s="14">
        <f>IF(D160="","",YEAR(D160))</f>
      </c>
      <c r="N160" s="14">
        <f>IF(OR(G160="",N(H160)=0),"",MONTH(G160))</f>
      </c>
      <c r="O160" s="14">
        <f>IF(OR(G160="",N(H160)=0),"",YEAR(G160))</f>
      </c>
    </row>
    <row r="161" spans="1:15" x14ac:dyDescent="0.25">
      <c r="A161" s="10"/>
      <c r="B161" s="10"/>
      <c r="C161" s="10"/>
      <c r="D161" s="11"/>
      <c r="E161" s="11"/>
      <c r="F161" s="12"/>
      <c r="G161" s="11"/>
      <c r="H161" s="12"/>
      <c r="I161" s="13">
        <f>IF(F161="","",F161-N(H161))</f>
      </c>
      <c r="J161" s="14">
        <f>IF(F161="","",IF(F161-N(H161)&lt;=0,"PAID",IF(E161&lt;Settings!$E$4,"OVERDUE",IF(N(H161)&gt;0,"PARTIAL","OPEN"))))</f>
      </c>
      <c r="K161" s="14">
        <f>IF(J161="OVERDUE",Settings!$E$4-E161,"")</f>
      </c>
      <c r="L161" s="14">
        <f>IF(D161="","",MONTH(D161))</f>
      </c>
      <c r="M161" s="14">
        <f>IF(D161="","",YEAR(D161))</f>
      </c>
      <c r="N161" s="14">
        <f>IF(OR(G161="",N(H161)=0),"",MONTH(G161))</f>
      </c>
      <c r="O161" s="14">
        <f>IF(OR(G161="",N(H161)=0),"",YEAR(G161))</f>
      </c>
    </row>
    <row r="162" spans="1:15" x14ac:dyDescent="0.25">
      <c r="A162" s="10"/>
      <c r="B162" s="10"/>
      <c r="C162" s="10"/>
      <c r="D162" s="11"/>
      <c r="E162" s="11"/>
      <c r="F162" s="12"/>
      <c r="G162" s="11"/>
      <c r="H162" s="12"/>
      <c r="I162" s="13">
        <f>IF(F162="","",F162-N(H162))</f>
      </c>
      <c r="J162" s="14">
        <f>IF(F162="","",IF(F162-N(H162)&lt;=0,"PAID",IF(E162&lt;Settings!$E$4,"OVERDUE",IF(N(H162)&gt;0,"PARTIAL","OPEN"))))</f>
      </c>
      <c r="K162" s="14">
        <f>IF(J162="OVERDUE",Settings!$E$4-E162,"")</f>
      </c>
      <c r="L162" s="14">
        <f>IF(D162="","",MONTH(D162))</f>
      </c>
      <c r="M162" s="14">
        <f>IF(D162="","",YEAR(D162))</f>
      </c>
      <c r="N162" s="14">
        <f>IF(OR(G162="",N(H162)=0),"",MONTH(G162))</f>
      </c>
      <c r="O162" s="14">
        <f>IF(OR(G162="",N(H162)=0),"",YEAR(G162))</f>
      </c>
    </row>
    <row r="163" spans="1:15" x14ac:dyDescent="0.25">
      <c r="A163" s="10"/>
      <c r="B163" s="10"/>
      <c r="C163" s="10"/>
      <c r="D163" s="11"/>
      <c r="E163" s="11"/>
      <c r="F163" s="12"/>
      <c r="G163" s="11"/>
      <c r="H163" s="12"/>
      <c r="I163" s="13">
        <f>IF(F163="","",F163-N(H163))</f>
      </c>
      <c r="J163" s="14">
        <f>IF(F163="","",IF(F163-N(H163)&lt;=0,"PAID",IF(E163&lt;Settings!$E$4,"OVERDUE",IF(N(H163)&gt;0,"PARTIAL","OPEN"))))</f>
      </c>
      <c r="K163" s="14">
        <f>IF(J163="OVERDUE",Settings!$E$4-E163,"")</f>
      </c>
      <c r="L163" s="14">
        <f>IF(D163="","",MONTH(D163))</f>
      </c>
      <c r="M163" s="14">
        <f>IF(D163="","",YEAR(D163))</f>
      </c>
      <c r="N163" s="14">
        <f>IF(OR(G163="",N(H163)=0),"",MONTH(G163))</f>
      </c>
      <c r="O163" s="14">
        <f>IF(OR(G163="",N(H163)=0),"",YEAR(G163))</f>
      </c>
    </row>
    <row r="164" spans="1:15" x14ac:dyDescent="0.25">
      <c r="A164" s="10"/>
      <c r="B164" s="10"/>
      <c r="C164" s="10"/>
      <c r="D164" s="11"/>
      <c r="E164" s="11"/>
      <c r="F164" s="12"/>
      <c r="G164" s="11"/>
      <c r="H164" s="12"/>
      <c r="I164" s="13">
        <f>IF(F164="","",F164-N(H164))</f>
      </c>
      <c r="J164" s="14">
        <f>IF(F164="","",IF(F164-N(H164)&lt;=0,"PAID",IF(E164&lt;Settings!$E$4,"OVERDUE",IF(N(H164)&gt;0,"PARTIAL","OPEN"))))</f>
      </c>
      <c r="K164" s="14">
        <f>IF(J164="OVERDUE",Settings!$E$4-E164,"")</f>
      </c>
      <c r="L164" s="14">
        <f>IF(D164="","",MONTH(D164))</f>
      </c>
      <c r="M164" s="14">
        <f>IF(D164="","",YEAR(D164))</f>
      </c>
      <c r="N164" s="14">
        <f>IF(OR(G164="",N(H164)=0),"",MONTH(G164))</f>
      </c>
      <c r="O164" s="14">
        <f>IF(OR(G164="",N(H164)=0),"",YEAR(G164))</f>
      </c>
    </row>
    <row r="165" spans="1:15" x14ac:dyDescent="0.25">
      <c r="A165" s="10"/>
      <c r="B165" s="10"/>
      <c r="C165" s="10"/>
      <c r="D165" s="11"/>
      <c r="E165" s="11"/>
      <c r="F165" s="12"/>
      <c r="G165" s="11"/>
      <c r="H165" s="12"/>
      <c r="I165" s="13">
        <f>IF(F165="","",F165-N(H165))</f>
      </c>
      <c r="J165" s="14">
        <f>IF(F165="","",IF(F165-N(H165)&lt;=0,"PAID",IF(E165&lt;Settings!$E$4,"OVERDUE",IF(N(H165)&gt;0,"PARTIAL","OPEN"))))</f>
      </c>
      <c r="K165" s="14">
        <f>IF(J165="OVERDUE",Settings!$E$4-E165,"")</f>
      </c>
      <c r="L165" s="14">
        <f>IF(D165="","",MONTH(D165))</f>
      </c>
      <c r="M165" s="14">
        <f>IF(D165="","",YEAR(D165))</f>
      </c>
      <c r="N165" s="14">
        <f>IF(OR(G165="",N(H165)=0),"",MONTH(G165))</f>
      </c>
      <c r="O165" s="14">
        <f>IF(OR(G165="",N(H165)=0),"",YEAR(G165))</f>
      </c>
    </row>
    <row r="166" spans="1:15" x14ac:dyDescent="0.25">
      <c r="A166" s="10"/>
      <c r="B166" s="10"/>
      <c r="C166" s="10"/>
      <c r="D166" s="11"/>
      <c r="E166" s="11"/>
      <c r="F166" s="12"/>
      <c r="G166" s="11"/>
      <c r="H166" s="12"/>
      <c r="I166" s="13">
        <f>IF(F166="","",F166-N(H166))</f>
      </c>
      <c r="J166" s="14">
        <f>IF(F166="","",IF(F166-N(H166)&lt;=0,"PAID",IF(E166&lt;Settings!$E$4,"OVERDUE",IF(N(H166)&gt;0,"PARTIAL","OPEN"))))</f>
      </c>
      <c r="K166" s="14">
        <f>IF(J166="OVERDUE",Settings!$E$4-E166,"")</f>
      </c>
      <c r="L166" s="14">
        <f>IF(D166="","",MONTH(D166))</f>
      </c>
      <c r="M166" s="14">
        <f>IF(D166="","",YEAR(D166))</f>
      </c>
      <c r="N166" s="14">
        <f>IF(OR(G166="",N(H166)=0),"",MONTH(G166))</f>
      </c>
      <c r="O166" s="14">
        <f>IF(OR(G166="",N(H166)=0),"",YEAR(G166))</f>
      </c>
    </row>
    <row r="167" spans="1:15" x14ac:dyDescent="0.25">
      <c r="A167" s="10"/>
      <c r="B167" s="10"/>
      <c r="C167" s="10"/>
      <c r="D167" s="11"/>
      <c r="E167" s="11"/>
      <c r="F167" s="12"/>
      <c r="G167" s="11"/>
      <c r="H167" s="12"/>
      <c r="I167" s="13">
        <f>IF(F167="","",F167-N(H167))</f>
      </c>
      <c r="J167" s="14">
        <f>IF(F167="","",IF(F167-N(H167)&lt;=0,"PAID",IF(E167&lt;Settings!$E$4,"OVERDUE",IF(N(H167)&gt;0,"PARTIAL","OPEN"))))</f>
      </c>
      <c r="K167" s="14">
        <f>IF(J167="OVERDUE",Settings!$E$4-E167,"")</f>
      </c>
      <c r="L167" s="14">
        <f>IF(D167="","",MONTH(D167))</f>
      </c>
      <c r="M167" s="14">
        <f>IF(D167="","",YEAR(D167))</f>
      </c>
      <c r="N167" s="14">
        <f>IF(OR(G167="",N(H167)=0),"",MONTH(G167))</f>
      </c>
      <c r="O167" s="14">
        <f>IF(OR(G167="",N(H167)=0),"",YEAR(G167))</f>
      </c>
    </row>
    <row r="168" spans="1:15" x14ac:dyDescent="0.25">
      <c r="A168" s="10"/>
      <c r="B168" s="10"/>
      <c r="C168" s="10"/>
      <c r="D168" s="11"/>
      <c r="E168" s="11"/>
      <c r="F168" s="12"/>
      <c r="G168" s="11"/>
      <c r="H168" s="12"/>
      <c r="I168" s="13">
        <f>IF(F168="","",F168-N(H168))</f>
      </c>
      <c r="J168" s="14">
        <f>IF(F168="","",IF(F168-N(H168)&lt;=0,"PAID",IF(E168&lt;Settings!$E$4,"OVERDUE",IF(N(H168)&gt;0,"PARTIAL","OPEN"))))</f>
      </c>
      <c r="K168" s="14">
        <f>IF(J168="OVERDUE",Settings!$E$4-E168,"")</f>
      </c>
      <c r="L168" s="14">
        <f>IF(D168="","",MONTH(D168))</f>
      </c>
      <c r="M168" s="14">
        <f>IF(D168="","",YEAR(D168))</f>
      </c>
      <c r="N168" s="14">
        <f>IF(OR(G168="",N(H168)=0),"",MONTH(G168))</f>
      </c>
      <c r="O168" s="14">
        <f>IF(OR(G168="",N(H168)=0),"",YEAR(G168))</f>
      </c>
    </row>
    <row r="169" spans="1:15" x14ac:dyDescent="0.25">
      <c r="A169" s="10"/>
      <c r="B169" s="10"/>
      <c r="C169" s="10"/>
      <c r="D169" s="11"/>
      <c r="E169" s="11"/>
      <c r="F169" s="12"/>
      <c r="G169" s="11"/>
      <c r="H169" s="12"/>
      <c r="I169" s="13">
        <f>IF(F169="","",F169-N(H169))</f>
      </c>
      <c r="J169" s="14">
        <f>IF(F169="","",IF(F169-N(H169)&lt;=0,"PAID",IF(E169&lt;Settings!$E$4,"OVERDUE",IF(N(H169)&gt;0,"PARTIAL","OPEN"))))</f>
      </c>
      <c r="K169" s="14">
        <f>IF(J169="OVERDUE",Settings!$E$4-E169,"")</f>
      </c>
      <c r="L169" s="14">
        <f>IF(D169="","",MONTH(D169))</f>
      </c>
      <c r="M169" s="14">
        <f>IF(D169="","",YEAR(D169))</f>
      </c>
      <c r="N169" s="14">
        <f>IF(OR(G169="",N(H169)=0),"",MONTH(G169))</f>
      </c>
      <c r="O169" s="14">
        <f>IF(OR(G169="",N(H169)=0),"",YEAR(G169))</f>
      </c>
    </row>
    <row r="170" spans="1:15" x14ac:dyDescent="0.25">
      <c r="A170" s="10"/>
      <c r="B170" s="10"/>
      <c r="C170" s="10"/>
      <c r="D170" s="11"/>
      <c r="E170" s="11"/>
      <c r="F170" s="12"/>
      <c r="G170" s="11"/>
      <c r="H170" s="12"/>
      <c r="I170" s="13">
        <f>IF(F170="","",F170-N(H170))</f>
      </c>
      <c r="J170" s="14">
        <f>IF(F170="","",IF(F170-N(H170)&lt;=0,"PAID",IF(E170&lt;Settings!$E$4,"OVERDUE",IF(N(H170)&gt;0,"PARTIAL","OPEN"))))</f>
      </c>
      <c r="K170" s="14">
        <f>IF(J170="OVERDUE",Settings!$E$4-E170,"")</f>
      </c>
      <c r="L170" s="14">
        <f>IF(D170="","",MONTH(D170))</f>
      </c>
      <c r="M170" s="14">
        <f>IF(D170="","",YEAR(D170))</f>
      </c>
      <c r="N170" s="14">
        <f>IF(OR(G170="",N(H170)=0),"",MONTH(G170))</f>
      </c>
      <c r="O170" s="14">
        <f>IF(OR(G170="",N(H170)=0),"",YEAR(G170))</f>
      </c>
    </row>
    <row r="171" spans="1:15" x14ac:dyDescent="0.25">
      <c r="A171" s="10"/>
      <c r="B171" s="10"/>
      <c r="C171" s="10"/>
      <c r="D171" s="11"/>
      <c r="E171" s="11"/>
      <c r="F171" s="12"/>
      <c r="G171" s="11"/>
      <c r="H171" s="12"/>
      <c r="I171" s="13">
        <f>IF(F171="","",F171-N(H171))</f>
      </c>
      <c r="J171" s="14">
        <f>IF(F171="","",IF(F171-N(H171)&lt;=0,"PAID",IF(E171&lt;Settings!$E$4,"OVERDUE",IF(N(H171)&gt;0,"PARTIAL","OPEN"))))</f>
      </c>
      <c r="K171" s="14">
        <f>IF(J171="OVERDUE",Settings!$E$4-E171,"")</f>
      </c>
      <c r="L171" s="14">
        <f>IF(D171="","",MONTH(D171))</f>
      </c>
      <c r="M171" s="14">
        <f>IF(D171="","",YEAR(D171))</f>
      </c>
      <c r="N171" s="14">
        <f>IF(OR(G171="",N(H171)=0),"",MONTH(G171))</f>
      </c>
      <c r="O171" s="14">
        <f>IF(OR(G171="",N(H171)=0),"",YEAR(G171))</f>
      </c>
    </row>
    <row r="172" spans="1:15" x14ac:dyDescent="0.25">
      <c r="A172" s="10"/>
      <c r="B172" s="10"/>
      <c r="C172" s="10"/>
      <c r="D172" s="11"/>
      <c r="E172" s="11"/>
      <c r="F172" s="12"/>
      <c r="G172" s="11"/>
      <c r="H172" s="12"/>
      <c r="I172" s="13">
        <f>IF(F172="","",F172-N(H172))</f>
      </c>
      <c r="J172" s="14">
        <f>IF(F172="","",IF(F172-N(H172)&lt;=0,"PAID",IF(E172&lt;Settings!$E$4,"OVERDUE",IF(N(H172)&gt;0,"PARTIAL","OPEN"))))</f>
      </c>
      <c r="K172" s="14">
        <f>IF(J172="OVERDUE",Settings!$E$4-E172,"")</f>
      </c>
      <c r="L172" s="14">
        <f>IF(D172="","",MONTH(D172))</f>
      </c>
      <c r="M172" s="14">
        <f>IF(D172="","",YEAR(D172))</f>
      </c>
      <c r="N172" s="14">
        <f>IF(OR(G172="",N(H172)=0),"",MONTH(G172))</f>
      </c>
      <c r="O172" s="14">
        <f>IF(OR(G172="",N(H172)=0),"",YEAR(G172))</f>
      </c>
    </row>
    <row r="173" spans="1:15" x14ac:dyDescent="0.25">
      <c r="A173" s="10"/>
      <c r="B173" s="10"/>
      <c r="C173" s="10"/>
      <c r="D173" s="11"/>
      <c r="E173" s="11"/>
      <c r="F173" s="12"/>
      <c r="G173" s="11"/>
      <c r="H173" s="12"/>
      <c r="I173" s="13">
        <f>IF(F173="","",F173-N(H173))</f>
      </c>
      <c r="J173" s="14">
        <f>IF(F173="","",IF(F173-N(H173)&lt;=0,"PAID",IF(E173&lt;Settings!$E$4,"OVERDUE",IF(N(H173)&gt;0,"PARTIAL","OPEN"))))</f>
      </c>
      <c r="K173" s="14">
        <f>IF(J173="OVERDUE",Settings!$E$4-E173,"")</f>
      </c>
      <c r="L173" s="14">
        <f>IF(D173="","",MONTH(D173))</f>
      </c>
      <c r="M173" s="14">
        <f>IF(D173="","",YEAR(D173))</f>
      </c>
      <c r="N173" s="14">
        <f>IF(OR(G173="",N(H173)=0),"",MONTH(G173))</f>
      </c>
      <c r="O173" s="14">
        <f>IF(OR(G173="",N(H173)=0),"",YEAR(G173))</f>
      </c>
    </row>
    <row r="174" spans="1:15" x14ac:dyDescent="0.25">
      <c r="A174" s="10"/>
      <c r="B174" s="10"/>
      <c r="C174" s="10"/>
      <c r="D174" s="11"/>
      <c r="E174" s="11"/>
      <c r="F174" s="12"/>
      <c r="G174" s="11"/>
      <c r="H174" s="12"/>
      <c r="I174" s="13">
        <f>IF(F174="","",F174-N(H174))</f>
      </c>
      <c r="J174" s="14">
        <f>IF(F174="","",IF(F174-N(H174)&lt;=0,"PAID",IF(E174&lt;Settings!$E$4,"OVERDUE",IF(N(H174)&gt;0,"PARTIAL","OPEN"))))</f>
      </c>
      <c r="K174" s="14">
        <f>IF(J174="OVERDUE",Settings!$E$4-E174,"")</f>
      </c>
      <c r="L174" s="14">
        <f>IF(D174="","",MONTH(D174))</f>
      </c>
      <c r="M174" s="14">
        <f>IF(D174="","",YEAR(D174))</f>
      </c>
      <c r="N174" s="14">
        <f>IF(OR(G174="",N(H174)=0),"",MONTH(G174))</f>
      </c>
      <c r="O174" s="14">
        <f>IF(OR(G174="",N(H174)=0),"",YEAR(G174))</f>
      </c>
    </row>
    <row r="175" spans="1:15" x14ac:dyDescent="0.25">
      <c r="A175" s="10"/>
      <c r="B175" s="10"/>
      <c r="C175" s="10"/>
      <c r="D175" s="11"/>
      <c r="E175" s="11"/>
      <c r="F175" s="12"/>
      <c r="G175" s="11"/>
      <c r="H175" s="12"/>
      <c r="I175" s="13">
        <f>IF(F175="","",F175-N(H175))</f>
      </c>
      <c r="J175" s="14">
        <f>IF(F175="","",IF(F175-N(H175)&lt;=0,"PAID",IF(E175&lt;Settings!$E$4,"OVERDUE",IF(N(H175)&gt;0,"PARTIAL","OPEN"))))</f>
      </c>
      <c r="K175" s="14">
        <f>IF(J175="OVERDUE",Settings!$E$4-E175,"")</f>
      </c>
      <c r="L175" s="14">
        <f>IF(D175="","",MONTH(D175))</f>
      </c>
      <c r="M175" s="14">
        <f>IF(D175="","",YEAR(D175))</f>
      </c>
      <c r="N175" s="14">
        <f>IF(OR(G175="",N(H175)=0),"",MONTH(G175))</f>
      </c>
      <c r="O175" s="14">
        <f>IF(OR(G175="",N(H175)=0),"",YEAR(G175))</f>
      </c>
    </row>
    <row r="176" spans="1:15" x14ac:dyDescent="0.25">
      <c r="A176" s="10"/>
      <c r="B176" s="10"/>
      <c r="C176" s="10"/>
      <c r="D176" s="11"/>
      <c r="E176" s="11"/>
      <c r="F176" s="12"/>
      <c r="G176" s="11"/>
      <c r="H176" s="12"/>
      <c r="I176" s="13">
        <f>IF(F176="","",F176-N(H176))</f>
      </c>
      <c r="J176" s="14">
        <f>IF(F176="","",IF(F176-N(H176)&lt;=0,"PAID",IF(E176&lt;Settings!$E$4,"OVERDUE",IF(N(H176)&gt;0,"PARTIAL","OPEN"))))</f>
      </c>
      <c r="K176" s="14">
        <f>IF(J176="OVERDUE",Settings!$E$4-E176,"")</f>
      </c>
      <c r="L176" s="14">
        <f>IF(D176="","",MONTH(D176))</f>
      </c>
      <c r="M176" s="14">
        <f>IF(D176="","",YEAR(D176))</f>
      </c>
      <c r="N176" s="14">
        <f>IF(OR(G176="",N(H176)=0),"",MONTH(G176))</f>
      </c>
      <c r="O176" s="14">
        <f>IF(OR(G176="",N(H176)=0),"",YEAR(G176))</f>
      </c>
    </row>
    <row r="177" spans="1:15" x14ac:dyDescent="0.25">
      <c r="A177" s="10"/>
      <c r="B177" s="10"/>
      <c r="C177" s="10"/>
      <c r="D177" s="11"/>
      <c r="E177" s="11"/>
      <c r="F177" s="12"/>
      <c r="G177" s="11"/>
      <c r="H177" s="12"/>
      <c r="I177" s="13">
        <f>IF(F177="","",F177-N(H177))</f>
      </c>
      <c r="J177" s="14">
        <f>IF(F177="","",IF(F177-N(H177)&lt;=0,"PAID",IF(E177&lt;Settings!$E$4,"OVERDUE",IF(N(H177)&gt;0,"PARTIAL","OPEN"))))</f>
      </c>
      <c r="K177" s="14">
        <f>IF(J177="OVERDUE",Settings!$E$4-E177,"")</f>
      </c>
      <c r="L177" s="14">
        <f>IF(D177="","",MONTH(D177))</f>
      </c>
      <c r="M177" s="14">
        <f>IF(D177="","",YEAR(D177))</f>
      </c>
      <c r="N177" s="14">
        <f>IF(OR(G177="",N(H177)=0),"",MONTH(G177))</f>
      </c>
      <c r="O177" s="14">
        <f>IF(OR(G177="",N(H177)=0),"",YEAR(G177))</f>
      </c>
    </row>
    <row r="178" spans="1:15" x14ac:dyDescent="0.25">
      <c r="A178" s="10"/>
      <c r="B178" s="10"/>
      <c r="C178" s="10"/>
      <c r="D178" s="11"/>
      <c r="E178" s="11"/>
      <c r="F178" s="12"/>
      <c r="G178" s="11"/>
      <c r="H178" s="12"/>
      <c r="I178" s="13">
        <f>IF(F178="","",F178-N(H178))</f>
      </c>
      <c r="J178" s="14">
        <f>IF(F178="","",IF(F178-N(H178)&lt;=0,"PAID",IF(E178&lt;Settings!$E$4,"OVERDUE",IF(N(H178)&gt;0,"PARTIAL","OPEN"))))</f>
      </c>
      <c r="K178" s="14">
        <f>IF(J178="OVERDUE",Settings!$E$4-E178,"")</f>
      </c>
      <c r="L178" s="14">
        <f>IF(D178="","",MONTH(D178))</f>
      </c>
      <c r="M178" s="14">
        <f>IF(D178="","",YEAR(D178))</f>
      </c>
      <c r="N178" s="14">
        <f>IF(OR(G178="",N(H178)=0),"",MONTH(G178))</f>
      </c>
      <c r="O178" s="14">
        <f>IF(OR(G178="",N(H178)=0),"",YEAR(G178))</f>
      </c>
    </row>
    <row r="179" spans="1:15" x14ac:dyDescent="0.25">
      <c r="A179" s="10"/>
      <c r="B179" s="10"/>
      <c r="C179" s="10"/>
      <c r="D179" s="11"/>
      <c r="E179" s="11"/>
      <c r="F179" s="12"/>
      <c r="G179" s="11"/>
      <c r="H179" s="12"/>
      <c r="I179" s="13">
        <f>IF(F179="","",F179-N(H179))</f>
      </c>
      <c r="J179" s="14">
        <f>IF(F179="","",IF(F179-N(H179)&lt;=0,"PAID",IF(E179&lt;Settings!$E$4,"OVERDUE",IF(N(H179)&gt;0,"PARTIAL","OPEN"))))</f>
      </c>
      <c r="K179" s="14">
        <f>IF(J179="OVERDUE",Settings!$E$4-E179,"")</f>
      </c>
      <c r="L179" s="14">
        <f>IF(D179="","",MONTH(D179))</f>
      </c>
      <c r="M179" s="14">
        <f>IF(D179="","",YEAR(D179))</f>
      </c>
      <c r="N179" s="14">
        <f>IF(OR(G179="",N(H179)=0),"",MONTH(G179))</f>
      </c>
      <c r="O179" s="14">
        <f>IF(OR(G179="",N(H179)=0),"",YEAR(G179))</f>
      </c>
    </row>
    <row r="180" spans="1:15" x14ac:dyDescent="0.25">
      <c r="A180" s="10"/>
      <c r="B180" s="10"/>
      <c r="C180" s="10"/>
      <c r="D180" s="11"/>
      <c r="E180" s="11"/>
      <c r="F180" s="12"/>
      <c r="G180" s="11"/>
      <c r="H180" s="12"/>
      <c r="I180" s="13">
        <f>IF(F180="","",F180-N(H180))</f>
      </c>
      <c r="J180" s="14">
        <f>IF(F180="","",IF(F180-N(H180)&lt;=0,"PAID",IF(E180&lt;Settings!$E$4,"OVERDUE",IF(N(H180)&gt;0,"PARTIAL","OPEN"))))</f>
      </c>
      <c r="K180" s="14">
        <f>IF(J180="OVERDUE",Settings!$E$4-E180,"")</f>
      </c>
      <c r="L180" s="14">
        <f>IF(D180="","",MONTH(D180))</f>
      </c>
      <c r="M180" s="14">
        <f>IF(D180="","",YEAR(D180))</f>
      </c>
      <c r="N180" s="14">
        <f>IF(OR(G180="",N(H180)=0),"",MONTH(G180))</f>
      </c>
      <c r="O180" s="14">
        <f>IF(OR(G180="",N(H180)=0),"",YEAR(G180))</f>
      </c>
    </row>
    <row r="181" spans="1:15" x14ac:dyDescent="0.25">
      <c r="A181" s="10"/>
      <c r="B181" s="10"/>
      <c r="C181" s="10"/>
      <c r="D181" s="11"/>
      <c r="E181" s="11"/>
      <c r="F181" s="12"/>
      <c r="G181" s="11"/>
      <c r="H181" s="12"/>
      <c r="I181" s="13">
        <f>IF(F181="","",F181-N(H181))</f>
      </c>
      <c r="J181" s="14">
        <f>IF(F181="","",IF(F181-N(H181)&lt;=0,"PAID",IF(E181&lt;Settings!$E$4,"OVERDUE",IF(N(H181)&gt;0,"PARTIAL","OPEN"))))</f>
      </c>
      <c r="K181" s="14">
        <f>IF(J181="OVERDUE",Settings!$E$4-E181,"")</f>
      </c>
      <c r="L181" s="14">
        <f>IF(D181="","",MONTH(D181))</f>
      </c>
      <c r="M181" s="14">
        <f>IF(D181="","",YEAR(D181))</f>
      </c>
      <c r="N181" s="14">
        <f>IF(OR(G181="",N(H181)=0),"",MONTH(G181))</f>
      </c>
      <c r="O181" s="14">
        <f>IF(OR(G181="",N(H181)=0),"",YEAR(G181))</f>
      </c>
    </row>
    <row r="182" spans="1:15" x14ac:dyDescent="0.25">
      <c r="A182" s="10"/>
      <c r="B182" s="10"/>
      <c r="C182" s="10"/>
      <c r="D182" s="11"/>
      <c r="E182" s="11"/>
      <c r="F182" s="12"/>
      <c r="G182" s="11"/>
      <c r="H182" s="12"/>
      <c r="I182" s="13">
        <f>IF(F182="","",F182-N(H182))</f>
      </c>
      <c r="J182" s="14">
        <f>IF(F182="","",IF(F182-N(H182)&lt;=0,"PAID",IF(E182&lt;Settings!$E$4,"OVERDUE",IF(N(H182)&gt;0,"PARTIAL","OPEN"))))</f>
      </c>
      <c r="K182" s="14">
        <f>IF(J182="OVERDUE",Settings!$E$4-E182,"")</f>
      </c>
      <c r="L182" s="14">
        <f>IF(D182="","",MONTH(D182))</f>
      </c>
      <c r="M182" s="14">
        <f>IF(D182="","",YEAR(D182))</f>
      </c>
      <c r="N182" s="14">
        <f>IF(OR(G182="",N(H182)=0),"",MONTH(G182))</f>
      </c>
      <c r="O182" s="14">
        <f>IF(OR(G182="",N(H182)=0),"",YEAR(G182))</f>
      </c>
    </row>
    <row r="183" spans="1:15" x14ac:dyDescent="0.25">
      <c r="A183" s="10"/>
      <c r="B183" s="10"/>
      <c r="C183" s="10"/>
      <c r="D183" s="11"/>
      <c r="E183" s="11"/>
      <c r="F183" s="12"/>
      <c r="G183" s="11"/>
      <c r="H183" s="12"/>
      <c r="I183" s="13">
        <f>IF(F183="","",F183-N(H183))</f>
      </c>
      <c r="J183" s="14">
        <f>IF(F183="","",IF(F183-N(H183)&lt;=0,"PAID",IF(E183&lt;Settings!$E$4,"OVERDUE",IF(N(H183)&gt;0,"PARTIAL","OPEN"))))</f>
      </c>
      <c r="K183" s="14">
        <f>IF(J183="OVERDUE",Settings!$E$4-E183,"")</f>
      </c>
      <c r="L183" s="14">
        <f>IF(D183="","",MONTH(D183))</f>
      </c>
      <c r="M183" s="14">
        <f>IF(D183="","",YEAR(D183))</f>
      </c>
      <c r="N183" s="14">
        <f>IF(OR(G183="",N(H183)=0),"",MONTH(G183))</f>
      </c>
      <c r="O183" s="14">
        <f>IF(OR(G183="",N(H183)=0),"",YEAR(G183))</f>
      </c>
    </row>
    <row r="184" spans="1:15" x14ac:dyDescent="0.25">
      <c r="A184" s="10"/>
      <c r="B184" s="10"/>
      <c r="C184" s="10"/>
      <c r="D184" s="11"/>
      <c r="E184" s="11"/>
      <c r="F184" s="12"/>
      <c r="G184" s="11"/>
      <c r="H184" s="12"/>
      <c r="I184" s="13">
        <f>IF(F184="","",F184-N(H184))</f>
      </c>
      <c r="J184" s="14">
        <f>IF(F184="","",IF(F184-N(H184)&lt;=0,"PAID",IF(E184&lt;Settings!$E$4,"OVERDUE",IF(N(H184)&gt;0,"PARTIAL","OPEN"))))</f>
      </c>
      <c r="K184" s="14">
        <f>IF(J184="OVERDUE",Settings!$E$4-E184,"")</f>
      </c>
      <c r="L184" s="14">
        <f>IF(D184="","",MONTH(D184))</f>
      </c>
      <c r="M184" s="14">
        <f>IF(D184="","",YEAR(D184))</f>
      </c>
      <c r="N184" s="14">
        <f>IF(OR(G184="",N(H184)=0),"",MONTH(G184))</f>
      </c>
      <c r="O184" s="14">
        <f>IF(OR(G184="",N(H184)=0),"",YEAR(G184))</f>
      </c>
    </row>
    <row r="185" spans="1:15" x14ac:dyDescent="0.25">
      <c r="A185" s="10"/>
      <c r="B185" s="10"/>
      <c r="C185" s="10"/>
      <c r="D185" s="11"/>
      <c r="E185" s="11"/>
      <c r="F185" s="12"/>
      <c r="G185" s="11"/>
      <c r="H185" s="12"/>
      <c r="I185" s="13">
        <f>IF(F185="","",F185-N(H185))</f>
      </c>
      <c r="J185" s="14">
        <f>IF(F185="","",IF(F185-N(H185)&lt;=0,"PAID",IF(E185&lt;Settings!$E$4,"OVERDUE",IF(N(H185)&gt;0,"PARTIAL","OPEN"))))</f>
      </c>
      <c r="K185" s="14">
        <f>IF(J185="OVERDUE",Settings!$E$4-E185,"")</f>
      </c>
      <c r="L185" s="14">
        <f>IF(D185="","",MONTH(D185))</f>
      </c>
      <c r="M185" s="14">
        <f>IF(D185="","",YEAR(D185))</f>
      </c>
      <c r="N185" s="14">
        <f>IF(OR(G185="",N(H185)=0),"",MONTH(G185))</f>
      </c>
      <c r="O185" s="14">
        <f>IF(OR(G185="",N(H185)=0),"",YEAR(G185))</f>
      </c>
    </row>
    <row r="186" spans="1:15" x14ac:dyDescent="0.25">
      <c r="A186" s="10"/>
      <c r="B186" s="10"/>
      <c r="C186" s="10"/>
      <c r="D186" s="11"/>
      <c r="E186" s="11"/>
      <c r="F186" s="12"/>
      <c r="G186" s="11"/>
      <c r="H186" s="12"/>
      <c r="I186" s="13">
        <f>IF(F186="","",F186-N(H186))</f>
      </c>
      <c r="J186" s="14">
        <f>IF(F186="","",IF(F186-N(H186)&lt;=0,"PAID",IF(E186&lt;Settings!$E$4,"OVERDUE",IF(N(H186)&gt;0,"PARTIAL","OPEN"))))</f>
      </c>
      <c r="K186" s="14">
        <f>IF(J186="OVERDUE",Settings!$E$4-E186,"")</f>
      </c>
      <c r="L186" s="14">
        <f>IF(D186="","",MONTH(D186))</f>
      </c>
      <c r="M186" s="14">
        <f>IF(D186="","",YEAR(D186))</f>
      </c>
      <c r="N186" s="14">
        <f>IF(OR(G186="",N(H186)=0),"",MONTH(G186))</f>
      </c>
      <c r="O186" s="14">
        <f>IF(OR(G186="",N(H186)=0),"",YEAR(G186))</f>
      </c>
    </row>
    <row r="187" spans="1:15" x14ac:dyDescent="0.25">
      <c r="A187" s="10"/>
      <c r="B187" s="10"/>
      <c r="C187" s="10"/>
      <c r="D187" s="11"/>
      <c r="E187" s="11"/>
      <c r="F187" s="12"/>
      <c r="G187" s="11"/>
      <c r="H187" s="12"/>
      <c r="I187" s="13">
        <f>IF(F187="","",F187-N(H187))</f>
      </c>
      <c r="J187" s="14">
        <f>IF(F187="","",IF(F187-N(H187)&lt;=0,"PAID",IF(E187&lt;Settings!$E$4,"OVERDUE",IF(N(H187)&gt;0,"PARTIAL","OPEN"))))</f>
      </c>
      <c r="K187" s="14">
        <f>IF(J187="OVERDUE",Settings!$E$4-E187,"")</f>
      </c>
      <c r="L187" s="14">
        <f>IF(D187="","",MONTH(D187))</f>
      </c>
      <c r="M187" s="14">
        <f>IF(D187="","",YEAR(D187))</f>
      </c>
      <c r="N187" s="14">
        <f>IF(OR(G187="",N(H187)=0),"",MONTH(G187))</f>
      </c>
      <c r="O187" s="14">
        <f>IF(OR(G187="",N(H187)=0),"",YEAR(G187))</f>
      </c>
    </row>
    <row r="188" spans="1:15" x14ac:dyDescent="0.25">
      <c r="A188" s="10"/>
      <c r="B188" s="10"/>
      <c r="C188" s="10"/>
      <c r="D188" s="11"/>
      <c r="E188" s="11"/>
      <c r="F188" s="12"/>
      <c r="G188" s="11"/>
      <c r="H188" s="12"/>
      <c r="I188" s="13">
        <f>IF(F188="","",F188-N(H188))</f>
      </c>
      <c r="J188" s="14">
        <f>IF(F188="","",IF(F188-N(H188)&lt;=0,"PAID",IF(E188&lt;Settings!$E$4,"OVERDUE",IF(N(H188)&gt;0,"PARTIAL","OPEN"))))</f>
      </c>
      <c r="K188" s="14">
        <f>IF(J188="OVERDUE",Settings!$E$4-E188,"")</f>
      </c>
      <c r="L188" s="14">
        <f>IF(D188="","",MONTH(D188))</f>
      </c>
      <c r="M188" s="14">
        <f>IF(D188="","",YEAR(D188))</f>
      </c>
      <c r="N188" s="14">
        <f>IF(OR(G188="",N(H188)=0),"",MONTH(G188))</f>
      </c>
      <c r="O188" s="14">
        <f>IF(OR(G188="",N(H188)=0),"",YEAR(G188))</f>
      </c>
    </row>
    <row r="189" spans="1:15" x14ac:dyDescent="0.25">
      <c r="A189" s="10"/>
      <c r="B189" s="10"/>
      <c r="C189" s="10"/>
      <c r="D189" s="11"/>
      <c r="E189" s="11"/>
      <c r="F189" s="12"/>
      <c r="G189" s="11"/>
      <c r="H189" s="12"/>
      <c r="I189" s="13">
        <f>IF(F189="","",F189-N(H189))</f>
      </c>
      <c r="J189" s="14">
        <f>IF(F189="","",IF(F189-N(H189)&lt;=0,"PAID",IF(E189&lt;Settings!$E$4,"OVERDUE",IF(N(H189)&gt;0,"PARTIAL","OPEN"))))</f>
      </c>
      <c r="K189" s="14">
        <f>IF(J189="OVERDUE",Settings!$E$4-E189,"")</f>
      </c>
      <c r="L189" s="14">
        <f>IF(D189="","",MONTH(D189))</f>
      </c>
      <c r="M189" s="14">
        <f>IF(D189="","",YEAR(D189))</f>
      </c>
      <c r="N189" s="14">
        <f>IF(OR(G189="",N(H189)=0),"",MONTH(G189))</f>
      </c>
      <c r="O189" s="14">
        <f>IF(OR(G189="",N(H189)=0),"",YEAR(G189))</f>
      </c>
    </row>
    <row r="190" spans="1:15" x14ac:dyDescent="0.25">
      <c r="A190" s="10"/>
      <c r="B190" s="10"/>
      <c r="C190" s="10"/>
      <c r="D190" s="11"/>
      <c r="E190" s="11"/>
      <c r="F190" s="12"/>
      <c r="G190" s="11"/>
      <c r="H190" s="12"/>
      <c r="I190" s="13">
        <f>IF(F190="","",F190-N(H190))</f>
      </c>
      <c r="J190" s="14">
        <f>IF(F190="","",IF(F190-N(H190)&lt;=0,"PAID",IF(E190&lt;Settings!$E$4,"OVERDUE",IF(N(H190)&gt;0,"PARTIAL","OPEN"))))</f>
      </c>
      <c r="K190" s="14">
        <f>IF(J190="OVERDUE",Settings!$E$4-E190,"")</f>
      </c>
      <c r="L190" s="14">
        <f>IF(D190="","",MONTH(D190))</f>
      </c>
      <c r="M190" s="14">
        <f>IF(D190="","",YEAR(D190))</f>
      </c>
      <c r="N190" s="14">
        <f>IF(OR(G190="",N(H190)=0),"",MONTH(G190))</f>
      </c>
      <c r="O190" s="14">
        <f>IF(OR(G190="",N(H190)=0),"",YEAR(G190))</f>
      </c>
    </row>
    <row r="191" spans="1:15" x14ac:dyDescent="0.25">
      <c r="A191" s="10"/>
      <c r="B191" s="10"/>
      <c r="C191" s="10"/>
      <c r="D191" s="11"/>
      <c r="E191" s="11"/>
      <c r="F191" s="12"/>
      <c r="G191" s="11"/>
      <c r="H191" s="12"/>
      <c r="I191" s="13">
        <f>IF(F191="","",F191-N(H191))</f>
      </c>
      <c r="J191" s="14">
        <f>IF(F191="","",IF(F191-N(H191)&lt;=0,"PAID",IF(E191&lt;Settings!$E$4,"OVERDUE",IF(N(H191)&gt;0,"PARTIAL","OPEN"))))</f>
      </c>
      <c r="K191" s="14">
        <f>IF(J191="OVERDUE",Settings!$E$4-E191,"")</f>
      </c>
      <c r="L191" s="14">
        <f>IF(D191="","",MONTH(D191))</f>
      </c>
      <c r="M191" s="14">
        <f>IF(D191="","",YEAR(D191))</f>
      </c>
      <c r="N191" s="14">
        <f>IF(OR(G191="",N(H191)=0),"",MONTH(G191))</f>
      </c>
      <c r="O191" s="14">
        <f>IF(OR(G191="",N(H191)=0),"",YEAR(G191))</f>
      </c>
    </row>
    <row r="192" spans="1:15" x14ac:dyDescent="0.25">
      <c r="A192" s="10"/>
      <c r="B192" s="10"/>
      <c r="C192" s="10"/>
      <c r="D192" s="11"/>
      <c r="E192" s="11"/>
      <c r="F192" s="12"/>
      <c r="G192" s="11"/>
      <c r="H192" s="12"/>
      <c r="I192" s="13">
        <f>IF(F192="","",F192-N(H192))</f>
      </c>
      <c r="J192" s="14">
        <f>IF(F192="","",IF(F192-N(H192)&lt;=0,"PAID",IF(E192&lt;Settings!$E$4,"OVERDUE",IF(N(H192)&gt;0,"PARTIAL","OPEN"))))</f>
      </c>
      <c r="K192" s="14">
        <f>IF(J192="OVERDUE",Settings!$E$4-E192,"")</f>
      </c>
      <c r="L192" s="14">
        <f>IF(D192="","",MONTH(D192))</f>
      </c>
      <c r="M192" s="14">
        <f>IF(D192="","",YEAR(D192))</f>
      </c>
      <c r="N192" s="14">
        <f>IF(OR(G192="",N(H192)=0),"",MONTH(G192))</f>
      </c>
      <c r="O192" s="14">
        <f>IF(OR(G192="",N(H192)=0),"",YEAR(G192))</f>
      </c>
    </row>
    <row r="193" spans="1:15" x14ac:dyDescent="0.25">
      <c r="A193" s="10"/>
      <c r="B193" s="10"/>
      <c r="C193" s="10"/>
      <c r="D193" s="11"/>
      <c r="E193" s="11"/>
      <c r="F193" s="12"/>
      <c r="G193" s="11"/>
      <c r="H193" s="12"/>
      <c r="I193" s="13">
        <f>IF(F193="","",F193-N(H193))</f>
      </c>
      <c r="J193" s="14">
        <f>IF(F193="","",IF(F193-N(H193)&lt;=0,"PAID",IF(E193&lt;Settings!$E$4,"OVERDUE",IF(N(H193)&gt;0,"PARTIAL","OPEN"))))</f>
      </c>
      <c r="K193" s="14">
        <f>IF(J193="OVERDUE",Settings!$E$4-E193,"")</f>
      </c>
      <c r="L193" s="14">
        <f>IF(D193="","",MONTH(D193))</f>
      </c>
      <c r="M193" s="14">
        <f>IF(D193="","",YEAR(D193))</f>
      </c>
      <c r="N193" s="14">
        <f>IF(OR(G193="",N(H193)=0),"",MONTH(G193))</f>
      </c>
      <c r="O193" s="14">
        <f>IF(OR(G193="",N(H193)=0),"",YEAR(G193))</f>
      </c>
    </row>
    <row r="194" spans="1:15" x14ac:dyDescent="0.25">
      <c r="A194" s="10"/>
      <c r="B194" s="10"/>
      <c r="C194" s="10"/>
      <c r="D194" s="11"/>
      <c r="E194" s="11"/>
      <c r="F194" s="12"/>
      <c r="G194" s="11"/>
      <c r="H194" s="12"/>
      <c r="I194" s="13">
        <f>IF(F194="","",F194-N(H194))</f>
      </c>
      <c r="J194" s="14">
        <f>IF(F194="","",IF(F194-N(H194)&lt;=0,"PAID",IF(E194&lt;Settings!$E$4,"OVERDUE",IF(N(H194)&gt;0,"PARTIAL","OPEN"))))</f>
      </c>
      <c r="K194" s="14">
        <f>IF(J194="OVERDUE",Settings!$E$4-E194,"")</f>
      </c>
      <c r="L194" s="14">
        <f>IF(D194="","",MONTH(D194))</f>
      </c>
      <c r="M194" s="14">
        <f>IF(D194="","",YEAR(D194))</f>
      </c>
      <c r="N194" s="14">
        <f>IF(OR(G194="",N(H194)=0),"",MONTH(G194))</f>
      </c>
      <c r="O194" s="14">
        <f>IF(OR(G194="",N(H194)=0),"",YEAR(G194))</f>
      </c>
    </row>
    <row r="195" spans="1:15" x14ac:dyDescent="0.25">
      <c r="A195" s="10"/>
      <c r="B195" s="10"/>
      <c r="C195" s="10"/>
      <c r="D195" s="11"/>
      <c r="E195" s="11"/>
      <c r="F195" s="12"/>
      <c r="G195" s="11"/>
      <c r="H195" s="12"/>
      <c r="I195" s="13">
        <f>IF(F195="","",F195-N(H195))</f>
      </c>
      <c r="J195" s="14">
        <f>IF(F195="","",IF(F195-N(H195)&lt;=0,"PAID",IF(E195&lt;Settings!$E$4,"OVERDUE",IF(N(H195)&gt;0,"PARTIAL","OPEN"))))</f>
      </c>
      <c r="K195" s="14">
        <f>IF(J195="OVERDUE",Settings!$E$4-E195,"")</f>
      </c>
      <c r="L195" s="14">
        <f>IF(D195="","",MONTH(D195))</f>
      </c>
      <c r="M195" s="14">
        <f>IF(D195="","",YEAR(D195))</f>
      </c>
      <c r="N195" s="14">
        <f>IF(OR(G195="",N(H195)=0),"",MONTH(G195))</f>
      </c>
      <c r="O195" s="14">
        <f>IF(OR(G195="",N(H195)=0),"",YEAR(G195))</f>
      </c>
    </row>
    <row r="196" spans="1:15" x14ac:dyDescent="0.25">
      <c r="A196" s="10"/>
      <c r="B196" s="10"/>
      <c r="C196" s="10"/>
      <c r="D196" s="11"/>
      <c r="E196" s="11"/>
      <c r="F196" s="12"/>
      <c r="G196" s="11"/>
      <c r="H196" s="12"/>
      <c r="I196" s="13">
        <f>IF(F196="","",F196-N(H196))</f>
      </c>
      <c r="J196" s="14">
        <f>IF(F196="","",IF(F196-N(H196)&lt;=0,"PAID",IF(E196&lt;Settings!$E$4,"OVERDUE",IF(N(H196)&gt;0,"PARTIAL","OPEN"))))</f>
      </c>
      <c r="K196" s="14">
        <f>IF(J196="OVERDUE",Settings!$E$4-E196,"")</f>
      </c>
      <c r="L196" s="14">
        <f>IF(D196="","",MONTH(D196))</f>
      </c>
      <c r="M196" s="14">
        <f>IF(D196="","",YEAR(D196))</f>
      </c>
      <c r="N196" s="14">
        <f>IF(OR(G196="",N(H196)=0),"",MONTH(G196))</f>
      </c>
      <c r="O196" s="14">
        <f>IF(OR(G196="",N(H196)=0),"",YEAR(G196))</f>
      </c>
    </row>
    <row r="197" spans="1:15" x14ac:dyDescent="0.25">
      <c r="A197" s="10"/>
      <c r="B197" s="10"/>
      <c r="C197" s="10"/>
      <c r="D197" s="11"/>
      <c r="E197" s="11"/>
      <c r="F197" s="12"/>
      <c r="G197" s="11"/>
      <c r="H197" s="12"/>
      <c r="I197" s="13">
        <f>IF(F197="","",F197-N(H197))</f>
      </c>
      <c r="J197" s="14">
        <f>IF(F197="","",IF(F197-N(H197)&lt;=0,"PAID",IF(E197&lt;Settings!$E$4,"OVERDUE",IF(N(H197)&gt;0,"PARTIAL","OPEN"))))</f>
      </c>
      <c r="K197" s="14">
        <f>IF(J197="OVERDUE",Settings!$E$4-E197,"")</f>
      </c>
      <c r="L197" s="14">
        <f>IF(D197="","",MONTH(D197))</f>
      </c>
      <c r="M197" s="14">
        <f>IF(D197="","",YEAR(D197))</f>
      </c>
      <c r="N197" s="14">
        <f>IF(OR(G197="",N(H197)=0),"",MONTH(G197))</f>
      </c>
      <c r="O197" s="14">
        <f>IF(OR(G197="",N(H197)=0),"",YEAR(G197))</f>
      </c>
    </row>
    <row r="198" spans="1:15" x14ac:dyDescent="0.25">
      <c r="A198" s="10"/>
      <c r="B198" s="10"/>
      <c r="C198" s="10"/>
      <c r="D198" s="11"/>
      <c r="E198" s="11"/>
      <c r="F198" s="12"/>
      <c r="G198" s="11"/>
      <c r="H198" s="12"/>
      <c r="I198" s="13">
        <f>IF(F198="","",F198-N(H198))</f>
      </c>
      <c r="J198" s="14">
        <f>IF(F198="","",IF(F198-N(H198)&lt;=0,"PAID",IF(E198&lt;Settings!$E$4,"OVERDUE",IF(N(H198)&gt;0,"PARTIAL","OPEN"))))</f>
      </c>
      <c r="K198" s="14">
        <f>IF(J198="OVERDUE",Settings!$E$4-E198,"")</f>
      </c>
      <c r="L198" s="14">
        <f>IF(D198="","",MONTH(D198))</f>
      </c>
      <c r="M198" s="14">
        <f>IF(D198="","",YEAR(D198))</f>
      </c>
      <c r="N198" s="14">
        <f>IF(OR(G198="",N(H198)=0),"",MONTH(G198))</f>
      </c>
      <c r="O198" s="14">
        <f>IF(OR(G198="",N(H198)=0),"",YEAR(G198))</f>
      </c>
    </row>
    <row r="199" spans="1:15" x14ac:dyDescent="0.25">
      <c r="A199" s="10"/>
      <c r="B199" s="10"/>
      <c r="C199" s="10"/>
      <c r="D199" s="11"/>
      <c r="E199" s="11"/>
      <c r="F199" s="12"/>
      <c r="G199" s="11"/>
      <c r="H199" s="12"/>
      <c r="I199" s="13">
        <f>IF(F199="","",F199-N(H199))</f>
      </c>
      <c r="J199" s="14">
        <f>IF(F199="","",IF(F199-N(H199)&lt;=0,"PAID",IF(E199&lt;Settings!$E$4,"OVERDUE",IF(N(H199)&gt;0,"PARTIAL","OPEN"))))</f>
      </c>
      <c r="K199" s="14">
        <f>IF(J199="OVERDUE",Settings!$E$4-E199,"")</f>
      </c>
      <c r="L199" s="14">
        <f>IF(D199="","",MONTH(D199))</f>
      </c>
      <c r="M199" s="14">
        <f>IF(D199="","",YEAR(D199))</f>
      </c>
      <c r="N199" s="14">
        <f>IF(OR(G199="",N(H199)=0),"",MONTH(G199))</f>
      </c>
      <c r="O199" s="14">
        <f>IF(OR(G199="",N(H199)=0),"",YEAR(G199))</f>
      </c>
    </row>
    <row r="200" spans="1:15" x14ac:dyDescent="0.25">
      <c r="A200" s="10"/>
      <c r="B200" s="10"/>
      <c r="C200" s="10"/>
      <c r="D200" s="11"/>
      <c r="E200" s="11"/>
      <c r="F200" s="12"/>
      <c r="G200" s="11"/>
      <c r="H200" s="12"/>
      <c r="I200" s="13">
        <f>IF(F200="","",F200-N(H200))</f>
      </c>
      <c r="J200" s="14">
        <f>IF(F200="","",IF(F200-N(H200)&lt;=0,"PAID",IF(E200&lt;Settings!$E$4,"OVERDUE",IF(N(H200)&gt;0,"PARTIAL","OPEN"))))</f>
      </c>
      <c r="K200" s="14">
        <f>IF(J200="OVERDUE",Settings!$E$4-E200,"")</f>
      </c>
      <c r="L200" s="14">
        <f>IF(D200="","",MONTH(D200))</f>
      </c>
      <c r="M200" s="14">
        <f>IF(D200="","",YEAR(D200))</f>
      </c>
      <c r="N200" s="14">
        <f>IF(OR(G200="",N(H200)=0),"",MONTH(G200))</f>
      </c>
      <c r="O200" s="14">
        <f>IF(OR(G200="",N(H200)=0),"",YEAR(G200))</f>
      </c>
    </row>
    <row r="201" spans="1:15" x14ac:dyDescent="0.25">
      <c r="A201" s="10"/>
      <c r="B201" s="10"/>
      <c r="C201" s="10"/>
      <c r="D201" s="11"/>
      <c r="E201" s="11"/>
      <c r="F201" s="12"/>
      <c r="G201" s="11"/>
      <c r="H201" s="12"/>
      <c r="I201" s="13">
        <f>IF(F201="","",F201-N(H201))</f>
      </c>
      <c r="J201" s="14">
        <f>IF(F201="","",IF(F201-N(H201)&lt;=0,"PAID",IF(E201&lt;Settings!$E$4,"OVERDUE",IF(N(H201)&gt;0,"PARTIAL","OPEN"))))</f>
      </c>
      <c r="K201" s="14">
        <f>IF(J201="OVERDUE",Settings!$E$4-E201,"")</f>
      </c>
      <c r="L201" s="14">
        <f>IF(D201="","",MONTH(D201))</f>
      </c>
      <c r="M201" s="14">
        <f>IF(D201="","",YEAR(D201))</f>
      </c>
      <c r="N201" s="14">
        <f>IF(OR(G201="",N(H201)=0),"",MONTH(G201))</f>
      </c>
      <c r="O201" s="14">
        <f>IF(OR(G201="",N(H201)=0),"",YEAR(G201))</f>
      </c>
    </row>
    <row r="202" spans="1:15" x14ac:dyDescent="0.25">
      <c r="A202" s="10"/>
      <c r="B202" s="10"/>
      <c r="C202" s="10"/>
      <c r="D202" s="11"/>
      <c r="E202" s="11"/>
      <c r="F202" s="12"/>
      <c r="G202" s="11"/>
      <c r="H202" s="12"/>
      <c r="I202" s="13">
        <f>IF(F202="","",F202-N(H202))</f>
      </c>
      <c r="J202" s="14">
        <f>IF(F202="","",IF(F202-N(H202)&lt;=0,"PAID",IF(E202&lt;Settings!$E$4,"OVERDUE",IF(N(H202)&gt;0,"PARTIAL","OPEN"))))</f>
      </c>
      <c r="K202" s="14">
        <f>IF(J202="OVERDUE",Settings!$E$4-E202,"")</f>
      </c>
      <c r="L202" s="14">
        <f>IF(D202="","",MONTH(D202))</f>
      </c>
      <c r="M202" s="14">
        <f>IF(D202="","",YEAR(D202))</f>
      </c>
      <c r="N202" s="14">
        <f>IF(OR(G202="",N(H202)=0),"",MONTH(G202))</f>
      </c>
      <c r="O202" s="14">
        <f>IF(OR(G202="",N(H202)=0),"",YEAR(G202))</f>
      </c>
    </row>
    <row r="203" spans="1:15" x14ac:dyDescent="0.25">
      <c r="A203" s="10"/>
      <c r="B203" s="10"/>
      <c r="C203" s="10"/>
      <c r="D203" s="11"/>
      <c r="E203" s="11"/>
      <c r="F203" s="12"/>
      <c r="G203" s="11"/>
      <c r="H203" s="12"/>
      <c r="I203" s="13">
        <f>IF(F203="","",F203-N(H203))</f>
      </c>
      <c r="J203" s="14">
        <f>IF(F203="","",IF(F203-N(H203)&lt;=0,"PAID",IF(E203&lt;Settings!$E$4,"OVERDUE",IF(N(H203)&gt;0,"PARTIAL","OPEN"))))</f>
      </c>
      <c r="K203" s="14">
        <f>IF(J203="OVERDUE",Settings!$E$4-E203,"")</f>
      </c>
      <c r="L203" s="14">
        <f>IF(D203="","",MONTH(D203))</f>
      </c>
      <c r="M203" s="14">
        <f>IF(D203="","",YEAR(D203))</f>
      </c>
      <c r="N203" s="14">
        <f>IF(OR(G203="",N(H203)=0),"",MONTH(G203))</f>
      </c>
      <c r="O203" s="14">
        <f>IF(OR(G203="",N(H203)=0),"",YEAR(G203))</f>
      </c>
    </row>
    <row r="204" spans="1:15" x14ac:dyDescent="0.25">
      <c r="A204" s="10"/>
      <c r="B204" s="10"/>
      <c r="C204" s="10"/>
      <c r="D204" s="11"/>
      <c r="E204" s="11"/>
      <c r="F204" s="12"/>
      <c r="G204" s="11"/>
      <c r="H204" s="12"/>
      <c r="I204" s="13">
        <f>IF(F204="","",F204-N(H204))</f>
      </c>
      <c r="J204" s="14">
        <f>IF(F204="","",IF(F204-N(H204)&lt;=0,"PAID",IF(E204&lt;Settings!$E$4,"OVERDUE",IF(N(H204)&gt;0,"PARTIAL","OPEN"))))</f>
      </c>
      <c r="K204" s="14">
        <f>IF(J204="OVERDUE",Settings!$E$4-E204,"")</f>
      </c>
      <c r="L204" s="14">
        <f>IF(D204="","",MONTH(D204))</f>
      </c>
      <c r="M204" s="14">
        <f>IF(D204="","",YEAR(D204))</f>
      </c>
      <c r="N204" s="14">
        <f>IF(OR(G204="",N(H204)=0),"",MONTH(G204))</f>
      </c>
      <c r="O204" s="14">
        <f>IF(OR(G204="",N(H204)=0),"",YEAR(G204))</f>
      </c>
    </row>
    <row r="205" spans="1:15" x14ac:dyDescent="0.25">
      <c r="A205" s="10"/>
      <c r="B205" s="10"/>
      <c r="C205" s="10"/>
      <c r="D205" s="11"/>
      <c r="E205" s="11"/>
      <c r="F205" s="12"/>
      <c r="G205" s="11"/>
      <c r="H205" s="12"/>
      <c r="I205" s="13">
        <f>IF(F205="","",F205-N(H205))</f>
      </c>
      <c r="J205" s="14">
        <f>IF(F205="","",IF(F205-N(H205)&lt;=0,"PAID",IF(E205&lt;Settings!$E$4,"OVERDUE",IF(N(H205)&gt;0,"PARTIAL","OPEN"))))</f>
      </c>
      <c r="K205" s="14">
        <f>IF(J205="OVERDUE",Settings!$E$4-E205,"")</f>
      </c>
      <c r="L205" s="14">
        <f>IF(D205="","",MONTH(D205))</f>
      </c>
      <c r="M205" s="14">
        <f>IF(D205="","",YEAR(D205))</f>
      </c>
      <c r="N205" s="14">
        <f>IF(OR(G205="",N(H205)=0),"",MONTH(G205))</f>
      </c>
      <c r="O205" s="14">
        <f>IF(OR(G205="",N(H205)=0),"",YEAR(G205))</f>
      </c>
    </row>
    <row r="206" spans="1:15" x14ac:dyDescent="0.25">
      <c r="A206" s="10"/>
      <c r="B206" s="10"/>
      <c r="C206" s="10"/>
      <c r="D206" s="11"/>
      <c r="E206" s="11"/>
      <c r="F206" s="12"/>
      <c r="G206" s="11"/>
      <c r="H206" s="12"/>
      <c r="I206" s="13">
        <f>IF(F206="","",F206-N(H206))</f>
      </c>
      <c r="J206" s="14">
        <f>IF(F206="","",IF(F206-N(H206)&lt;=0,"PAID",IF(E206&lt;Settings!$E$4,"OVERDUE",IF(N(H206)&gt;0,"PARTIAL","OPEN"))))</f>
      </c>
      <c r="K206" s="14">
        <f>IF(J206="OVERDUE",Settings!$E$4-E206,"")</f>
      </c>
      <c r="L206" s="14">
        <f>IF(D206="","",MONTH(D206))</f>
      </c>
      <c r="M206" s="14">
        <f>IF(D206="","",YEAR(D206))</f>
      </c>
      <c r="N206" s="14">
        <f>IF(OR(G206="",N(H206)=0),"",MONTH(G206))</f>
      </c>
      <c r="O206" s="14">
        <f>IF(OR(G206="",N(H206)=0),"",YEAR(G206))</f>
      </c>
    </row>
    <row r="207" spans="1:15" x14ac:dyDescent="0.25">
      <c r="A207" s="10"/>
      <c r="B207" s="10"/>
      <c r="C207" s="10"/>
      <c r="D207" s="11"/>
      <c r="E207" s="11"/>
      <c r="F207" s="12"/>
      <c r="G207" s="11"/>
      <c r="H207" s="12"/>
      <c r="I207" s="13">
        <f>IF(F207="","",F207-N(H207))</f>
      </c>
      <c r="J207" s="14">
        <f>IF(F207="","",IF(F207-N(H207)&lt;=0,"PAID",IF(E207&lt;Settings!$E$4,"OVERDUE",IF(N(H207)&gt;0,"PARTIAL","OPEN"))))</f>
      </c>
      <c r="K207" s="14">
        <f>IF(J207="OVERDUE",Settings!$E$4-E207,"")</f>
      </c>
      <c r="L207" s="14">
        <f>IF(D207="","",MONTH(D207))</f>
      </c>
      <c r="M207" s="14">
        <f>IF(D207="","",YEAR(D207))</f>
      </c>
      <c r="N207" s="14">
        <f>IF(OR(G207="",N(H207)=0),"",MONTH(G207))</f>
      </c>
      <c r="O207" s="14">
        <f>IF(OR(G207="",N(H207)=0),"",YEAR(G207))</f>
      </c>
    </row>
    <row r="208" spans="1:15" x14ac:dyDescent="0.25">
      <c r="A208" s="10"/>
      <c r="B208" s="10"/>
      <c r="C208" s="10"/>
      <c r="D208" s="11"/>
      <c r="E208" s="11"/>
      <c r="F208" s="12"/>
      <c r="G208" s="11"/>
      <c r="H208" s="12"/>
      <c r="I208" s="13">
        <f>IF(F208="","",F208-N(H208))</f>
      </c>
      <c r="J208" s="14">
        <f>IF(F208="","",IF(F208-N(H208)&lt;=0,"PAID",IF(E208&lt;Settings!$E$4,"OVERDUE",IF(N(H208)&gt;0,"PARTIAL","OPEN"))))</f>
      </c>
      <c r="K208" s="14">
        <f>IF(J208="OVERDUE",Settings!$E$4-E208,"")</f>
      </c>
      <c r="L208" s="14">
        <f>IF(D208="","",MONTH(D208))</f>
      </c>
      <c r="M208" s="14">
        <f>IF(D208="","",YEAR(D208))</f>
      </c>
      <c r="N208" s="14">
        <f>IF(OR(G208="",N(H208)=0),"",MONTH(G208))</f>
      </c>
      <c r="O208" s="14">
        <f>IF(OR(G208="",N(H208)=0),"",YEAR(G208))</f>
      </c>
    </row>
    <row r="209" spans="1:15" x14ac:dyDescent="0.25">
      <c r="A209" s="10"/>
      <c r="B209" s="10"/>
      <c r="C209" s="10"/>
      <c r="D209" s="11"/>
      <c r="E209" s="11"/>
      <c r="F209" s="12"/>
      <c r="G209" s="11"/>
      <c r="H209" s="12"/>
      <c r="I209" s="13">
        <f>IF(F209="","",F209-N(H209))</f>
      </c>
      <c r="J209" s="14">
        <f>IF(F209="","",IF(F209-N(H209)&lt;=0,"PAID",IF(E209&lt;Settings!$E$4,"OVERDUE",IF(N(H209)&gt;0,"PARTIAL","OPEN"))))</f>
      </c>
      <c r="K209" s="14">
        <f>IF(J209="OVERDUE",Settings!$E$4-E209,"")</f>
      </c>
      <c r="L209" s="14">
        <f>IF(D209="","",MONTH(D209))</f>
      </c>
      <c r="M209" s="14">
        <f>IF(D209="","",YEAR(D209))</f>
      </c>
      <c r="N209" s="14">
        <f>IF(OR(G209="",N(H209)=0),"",MONTH(G209))</f>
      </c>
      <c r="O209" s="14">
        <f>IF(OR(G209="",N(H209)=0),"",YEAR(G209))</f>
      </c>
    </row>
    <row r="210" spans="1:15" x14ac:dyDescent="0.25">
      <c r="A210" s="10"/>
      <c r="B210" s="10"/>
      <c r="C210" s="10"/>
      <c r="D210" s="11"/>
      <c r="E210" s="11"/>
      <c r="F210" s="12"/>
      <c r="G210" s="11"/>
      <c r="H210" s="12"/>
      <c r="I210" s="13">
        <f>IF(F210="","",F210-N(H210))</f>
      </c>
      <c r="J210" s="14">
        <f>IF(F210="","",IF(F210-N(H210)&lt;=0,"PAID",IF(E210&lt;Settings!$E$4,"OVERDUE",IF(N(H210)&gt;0,"PARTIAL","OPEN"))))</f>
      </c>
      <c r="K210" s="14">
        <f>IF(J210="OVERDUE",Settings!$E$4-E210,"")</f>
      </c>
      <c r="L210" s="14">
        <f>IF(D210="","",MONTH(D210))</f>
      </c>
      <c r="M210" s="14">
        <f>IF(D210="","",YEAR(D210))</f>
      </c>
      <c r="N210" s="14">
        <f>IF(OR(G210="",N(H210)=0),"",MONTH(G210))</f>
      </c>
      <c r="O210" s="14">
        <f>IF(OR(G210="",N(H210)=0),"",YEAR(G210))</f>
      </c>
    </row>
    <row r="211" spans="1:15" x14ac:dyDescent="0.25">
      <c r="A211" s="10"/>
      <c r="B211" s="10"/>
      <c r="C211" s="10"/>
      <c r="D211" s="11"/>
      <c r="E211" s="11"/>
      <c r="F211" s="12"/>
      <c r="G211" s="11"/>
      <c r="H211" s="12"/>
      <c r="I211" s="13">
        <f>IF(F211="","",F211-N(H211))</f>
      </c>
      <c r="J211" s="14">
        <f>IF(F211="","",IF(F211-N(H211)&lt;=0,"PAID",IF(E211&lt;Settings!$E$4,"OVERDUE",IF(N(H211)&gt;0,"PARTIAL","OPEN"))))</f>
      </c>
      <c r="K211" s="14">
        <f>IF(J211="OVERDUE",Settings!$E$4-E211,"")</f>
      </c>
      <c r="L211" s="14">
        <f>IF(D211="","",MONTH(D211))</f>
      </c>
      <c r="M211" s="14">
        <f>IF(D211="","",YEAR(D211))</f>
      </c>
      <c r="N211" s="14">
        <f>IF(OR(G211="",N(H211)=0),"",MONTH(G211))</f>
      </c>
      <c r="O211" s="14">
        <f>IF(OR(G211="",N(H211)=0),"",YEAR(G211))</f>
      </c>
    </row>
    <row r="212" spans="1:15" x14ac:dyDescent="0.25">
      <c r="A212" s="10"/>
      <c r="B212" s="10"/>
      <c r="C212" s="10"/>
      <c r="D212" s="11"/>
      <c r="E212" s="11"/>
      <c r="F212" s="12"/>
      <c r="G212" s="11"/>
      <c r="H212" s="12"/>
      <c r="I212" s="13">
        <f>IF(F212="","",F212-N(H212))</f>
      </c>
      <c r="J212" s="14">
        <f>IF(F212="","",IF(F212-N(H212)&lt;=0,"PAID",IF(E212&lt;Settings!$E$4,"OVERDUE",IF(N(H212)&gt;0,"PARTIAL","OPEN"))))</f>
      </c>
      <c r="K212" s="14">
        <f>IF(J212="OVERDUE",Settings!$E$4-E212,"")</f>
      </c>
      <c r="L212" s="14">
        <f>IF(D212="","",MONTH(D212))</f>
      </c>
      <c r="M212" s="14">
        <f>IF(D212="","",YEAR(D212))</f>
      </c>
      <c r="N212" s="14">
        <f>IF(OR(G212="",N(H212)=0),"",MONTH(G212))</f>
      </c>
      <c r="O212" s="14">
        <f>IF(OR(G212="",N(H212)=0),"",YEAR(G212))</f>
      </c>
    </row>
    <row r="213" spans="1:15" x14ac:dyDescent="0.25">
      <c r="A213" s="10"/>
      <c r="B213" s="10"/>
      <c r="C213" s="10"/>
      <c r="D213" s="11"/>
      <c r="E213" s="11"/>
      <c r="F213" s="12"/>
      <c r="G213" s="11"/>
      <c r="H213" s="12"/>
      <c r="I213" s="13">
        <f>IF(F213="","",F213-N(H213))</f>
      </c>
      <c r="J213" s="14">
        <f>IF(F213="","",IF(F213-N(H213)&lt;=0,"PAID",IF(E213&lt;Settings!$E$4,"OVERDUE",IF(N(H213)&gt;0,"PARTIAL","OPEN"))))</f>
      </c>
      <c r="K213" s="14">
        <f>IF(J213="OVERDUE",Settings!$E$4-E213,"")</f>
      </c>
      <c r="L213" s="14">
        <f>IF(D213="","",MONTH(D213))</f>
      </c>
      <c r="M213" s="14">
        <f>IF(D213="","",YEAR(D213))</f>
      </c>
      <c r="N213" s="14">
        <f>IF(OR(G213="",N(H213)=0),"",MONTH(G213))</f>
      </c>
      <c r="O213" s="14">
        <f>IF(OR(G213="",N(H213)=0),"",YEAR(G213))</f>
      </c>
    </row>
    <row r="214" spans="1:15" x14ac:dyDescent="0.25">
      <c r="A214" s="10"/>
      <c r="B214" s="10"/>
      <c r="C214" s="10"/>
      <c r="D214" s="11"/>
      <c r="E214" s="11"/>
      <c r="F214" s="12"/>
      <c r="G214" s="11"/>
      <c r="H214" s="12"/>
      <c r="I214" s="13">
        <f>IF(F214="","",F214-N(H214))</f>
      </c>
      <c r="J214" s="14">
        <f>IF(F214="","",IF(F214-N(H214)&lt;=0,"PAID",IF(E214&lt;Settings!$E$4,"OVERDUE",IF(N(H214)&gt;0,"PARTIAL","OPEN"))))</f>
      </c>
      <c r="K214" s="14">
        <f>IF(J214="OVERDUE",Settings!$E$4-E214,"")</f>
      </c>
      <c r="L214" s="14">
        <f>IF(D214="","",MONTH(D214))</f>
      </c>
      <c r="M214" s="14">
        <f>IF(D214="","",YEAR(D214))</f>
      </c>
      <c r="N214" s="14">
        <f>IF(OR(G214="",N(H214)=0),"",MONTH(G214))</f>
      </c>
      <c r="O214" s="14">
        <f>IF(OR(G214="",N(H214)=0),"",YEAR(G214))</f>
      </c>
    </row>
    <row r="215" spans="1:15" x14ac:dyDescent="0.25">
      <c r="A215" s="10"/>
      <c r="B215" s="10"/>
      <c r="C215" s="10"/>
      <c r="D215" s="11"/>
      <c r="E215" s="11"/>
      <c r="F215" s="12"/>
      <c r="G215" s="11"/>
      <c r="H215" s="12"/>
      <c r="I215" s="13">
        <f>IF(F215="","",F215-N(H215))</f>
      </c>
      <c r="J215" s="14">
        <f>IF(F215="","",IF(F215-N(H215)&lt;=0,"PAID",IF(E215&lt;Settings!$E$4,"OVERDUE",IF(N(H215)&gt;0,"PARTIAL","OPEN"))))</f>
      </c>
      <c r="K215" s="14">
        <f>IF(J215="OVERDUE",Settings!$E$4-E215,"")</f>
      </c>
      <c r="L215" s="14">
        <f>IF(D215="","",MONTH(D215))</f>
      </c>
      <c r="M215" s="14">
        <f>IF(D215="","",YEAR(D215))</f>
      </c>
      <c r="N215" s="14">
        <f>IF(OR(G215="",N(H215)=0),"",MONTH(G215))</f>
      </c>
      <c r="O215" s="14">
        <f>IF(OR(G215="",N(H215)=0),"",YEAR(G215))</f>
      </c>
    </row>
    <row r="216" spans="1:15" x14ac:dyDescent="0.25">
      <c r="A216" s="10"/>
      <c r="B216" s="10"/>
      <c r="C216" s="10"/>
      <c r="D216" s="11"/>
      <c r="E216" s="11"/>
      <c r="F216" s="12"/>
      <c r="G216" s="11"/>
      <c r="H216" s="12"/>
      <c r="I216" s="13">
        <f>IF(F216="","",F216-N(H216))</f>
      </c>
      <c r="J216" s="14">
        <f>IF(F216="","",IF(F216-N(H216)&lt;=0,"PAID",IF(E216&lt;Settings!$E$4,"OVERDUE",IF(N(H216)&gt;0,"PARTIAL","OPEN"))))</f>
      </c>
      <c r="K216" s="14">
        <f>IF(J216="OVERDUE",Settings!$E$4-E216,"")</f>
      </c>
      <c r="L216" s="14">
        <f>IF(D216="","",MONTH(D216))</f>
      </c>
      <c r="M216" s="14">
        <f>IF(D216="","",YEAR(D216))</f>
      </c>
      <c r="N216" s="14">
        <f>IF(OR(G216="",N(H216)=0),"",MONTH(G216))</f>
      </c>
      <c r="O216" s="14">
        <f>IF(OR(G216="",N(H216)=0),"",YEAR(G216))</f>
      </c>
    </row>
    <row r="217" spans="1:15" x14ac:dyDescent="0.25">
      <c r="A217" s="10"/>
      <c r="B217" s="10"/>
      <c r="C217" s="10"/>
      <c r="D217" s="11"/>
      <c r="E217" s="11"/>
      <c r="F217" s="12"/>
      <c r="G217" s="11"/>
      <c r="H217" s="12"/>
      <c r="I217" s="13">
        <f>IF(F217="","",F217-N(H217))</f>
      </c>
      <c r="J217" s="14">
        <f>IF(F217="","",IF(F217-N(H217)&lt;=0,"PAID",IF(E217&lt;Settings!$E$4,"OVERDUE",IF(N(H217)&gt;0,"PARTIAL","OPEN"))))</f>
      </c>
      <c r="K217" s="14">
        <f>IF(J217="OVERDUE",Settings!$E$4-E217,"")</f>
      </c>
      <c r="L217" s="14">
        <f>IF(D217="","",MONTH(D217))</f>
      </c>
      <c r="M217" s="14">
        <f>IF(D217="","",YEAR(D217))</f>
      </c>
      <c r="N217" s="14">
        <f>IF(OR(G217="",N(H217)=0),"",MONTH(G217))</f>
      </c>
      <c r="O217" s="14">
        <f>IF(OR(G217="",N(H217)=0),"",YEAR(G217))</f>
      </c>
    </row>
    <row r="218" spans="1:15" x14ac:dyDescent="0.25">
      <c r="A218" s="10"/>
      <c r="B218" s="10"/>
      <c r="C218" s="10"/>
      <c r="D218" s="11"/>
      <c r="E218" s="11"/>
      <c r="F218" s="12"/>
      <c r="G218" s="11"/>
      <c r="H218" s="12"/>
      <c r="I218" s="13">
        <f>IF(F218="","",F218-N(H218))</f>
      </c>
      <c r="J218" s="14">
        <f>IF(F218="","",IF(F218-N(H218)&lt;=0,"PAID",IF(E218&lt;Settings!$E$4,"OVERDUE",IF(N(H218)&gt;0,"PARTIAL","OPEN"))))</f>
      </c>
      <c r="K218" s="14">
        <f>IF(J218="OVERDUE",Settings!$E$4-E218,"")</f>
      </c>
      <c r="L218" s="14">
        <f>IF(D218="","",MONTH(D218))</f>
      </c>
      <c r="M218" s="14">
        <f>IF(D218="","",YEAR(D218))</f>
      </c>
      <c r="N218" s="14">
        <f>IF(OR(G218="",N(H218)=0),"",MONTH(G218))</f>
      </c>
      <c r="O218" s="14">
        <f>IF(OR(G218="",N(H218)=0),"",YEAR(G218))</f>
      </c>
    </row>
    <row r="219" spans="1:15" x14ac:dyDescent="0.25">
      <c r="A219" s="10"/>
      <c r="B219" s="10"/>
      <c r="C219" s="10"/>
      <c r="D219" s="11"/>
      <c r="E219" s="11"/>
      <c r="F219" s="12"/>
      <c r="G219" s="11"/>
      <c r="H219" s="12"/>
      <c r="I219" s="13">
        <f>IF(F219="","",F219-N(H219))</f>
      </c>
      <c r="J219" s="14">
        <f>IF(F219="","",IF(F219-N(H219)&lt;=0,"PAID",IF(E219&lt;Settings!$E$4,"OVERDUE",IF(N(H219)&gt;0,"PARTIAL","OPEN"))))</f>
      </c>
      <c r="K219" s="14">
        <f>IF(J219="OVERDUE",Settings!$E$4-E219,"")</f>
      </c>
      <c r="L219" s="14">
        <f>IF(D219="","",MONTH(D219))</f>
      </c>
      <c r="M219" s="14">
        <f>IF(D219="","",YEAR(D219))</f>
      </c>
      <c r="N219" s="14">
        <f>IF(OR(G219="",N(H219)=0),"",MONTH(G219))</f>
      </c>
      <c r="O219" s="14">
        <f>IF(OR(G219="",N(H219)=0),"",YEAR(G219))</f>
      </c>
    </row>
    <row r="220" spans="1:15" x14ac:dyDescent="0.25">
      <c r="A220" s="10"/>
      <c r="B220" s="10"/>
      <c r="C220" s="10"/>
      <c r="D220" s="11"/>
      <c r="E220" s="11"/>
      <c r="F220" s="12"/>
      <c r="G220" s="11"/>
      <c r="H220" s="12"/>
      <c r="I220" s="13">
        <f>IF(F220="","",F220-N(H220))</f>
      </c>
      <c r="J220" s="14">
        <f>IF(F220="","",IF(F220-N(H220)&lt;=0,"PAID",IF(E220&lt;Settings!$E$4,"OVERDUE",IF(N(H220)&gt;0,"PARTIAL","OPEN"))))</f>
      </c>
      <c r="K220" s="14">
        <f>IF(J220="OVERDUE",Settings!$E$4-E220,"")</f>
      </c>
      <c r="L220" s="14">
        <f>IF(D220="","",MONTH(D220))</f>
      </c>
      <c r="M220" s="14">
        <f>IF(D220="","",YEAR(D220))</f>
      </c>
      <c r="N220" s="14">
        <f>IF(OR(G220="",N(H220)=0),"",MONTH(G220))</f>
      </c>
      <c r="O220" s="14">
        <f>IF(OR(G220="",N(H220)=0),"",YEAR(G220))</f>
      </c>
    </row>
    <row r="221" spans="1:15" x14ac:dyDescent="0.25">
      <c r="A221" s="10"/>
      <c r="B221" s="10"/>
      <c r="C221" s="10"/>
      <c r="D221" s="11"/>
      <c r="E221" s="11"/>
      <c r="F221" s="12"/>
      <c r="G221" s="11"/>
      <c r="H221" s="12"/>
      <c r="I221" s="13">
        <f>IF(F221="","",F221-N(H221))</f>
      </c>
      <c r="J221" s="14">
        <f>IF(F221="","",IF(F221-N(H221)&lt;=0,"PAID",IF(E221&lt;Settings!$E$4,"OVERDUE",IF(N(H221)&gt;0,"PARTIAL","OPEN"))))</f>
      </c>
      <c r="K221" s="14">
        <f>IF(J221="OVERDUE",Settings!$E$4-E221,"")</f>
      </c>
      <c r="L221" s="14">
        <f>IF(D221="","",MONTH(D221))</f>
      </c>
      <c r="M221" s="14">
        <f>IF(D221="","",YEAR(D221))</f>
      </c>
      <c r="N221" s="14">
        <f>IF(OR(G221="",N(H221)=0),"",MONTH(G221))</f>
      </c>
      <c r="O221" s="14">
        <f>IF(OR(G221="",N(H221)=0),"",YEAR(G221))</f>
      </c>
    </row>
    <row r="222" spans="1:15" x14ac:dyDescent="0.25">
      <c r="A222" s="10"/>
      <c r="B222" s="10"/>
      <c r="C222" s="10"/>
      <c r="D222" s="11"/>
      <c r="E222" s="11"/>
      <c r="F222" s="12"/>
      <c r="G222" s="11"/>
      <c r="H222" s="12"/>
      <c r="I222" s="13">
        <f>IF(F222="","",F222-N(H222))</f>
      </c>
      <c r="J222" s="14">
        <f>IF(F222="","",IF(F222-N(H222)&lt;=0,"PAID",IF(E222&lt;Settings!$E$4,"OVERDUE",IF(N(H222)&gt;0,"PARTIAL","OPEN"))))</f>
      </c>
      <c r="K222" s="14">
        <f>IF(J222="OVERDUE",Settings!$E$4-E222,"")</f>
      </c>
      <c r="L222" s="14">
        <f>IF(D222="","",MONTH(D222))</f>
      </c>
      <c r="M222" s="14">
        <f>IF(D222="","",YEAR(D222))</f>
      </c>
      <c r="N222" s="14">
        <f>IF(OR(G222="",N(H222)=0),"",MONTH(G222))</f>
      </c>
      <c r="O222" s="14">
        <f>IF(OR(G222="",N(H222)=0),"",YEAR(G222))</f>
      </c>
    </row>
    <row r="223" spans="1:15" x14ac:dyDescent="0.25">
      <c r="A223" s="10"/>
      <c r="B223" s="10"/>
      <c r="C223" s="10"/>
      <c r="D223" s="11"/>
      <c r="E223" s="11"/>
      <c r="F223" s="12"/>
      <c r="G223" s="11"/>
      <c r="H223" s="12"/>
      <c r="I223" s="13">
        <f>IF(F223="","",F223-N(H223))</f>
      </c>
      <c r="J223" s="14">
        <f>IF(F223="","",IF(F223-N(H223)&lt;=0,"PAID",IF(E223&lt;Settings!$E$4,"OVERDUE",IF(N(H223)&gt;0,"PARTIAL","OPEN"))))</f>
      </c>
      <c r="K223" s="14">
        <f>IF(J223="OVERDUE",Settings!$E$4-E223,"")</f>
      </c>
      <c r="L223" s="14">
        <f>IF(D223="","",MONTH(D223))</f>
      </c>
      <c r="M223" s="14">
        <f>IF(D223="","",YEAR(D223))</f>
      </c>
      <c r="N223" s="14">
        <f>IF(OR(G223="",N(H223)=0),"",MONTH(G223))</f>
      </c>
      <c r="O223" s="14">
        <f>IF(OR(G223="",N(H223)=0),"",YEAR(G223))</f>
      </c>
    </row>
    <row r="224" spans="1:15" x14ac:dyDescent="0.25">
      <c r="A224" s="10"/>
      <c r="B224" s="10"/>
      <c r="C224" s="10"/>
      <c r="D224" s="11"/>
      <c r="E224" s="11"/>
      <c r="F224" s="12"/>
      <c r="G224" s="11"/>
      <c r="H224" s="12"/>
      <c r="I224" s="13">
        <f>IF(F224="","",F224-N(H224))</f>
      </c>
      <c r="J224" s="14">
        <f>IF(F224="","",IF(F224-N(H224)&lt;=0,"PAID",IF(E224&lt;Settings!$E$4,"OVERDUE",IF(N(H224)&gt;0,"PARTIAL","OPEN"))))</f>
      </c>
      <c r="K224" s="14">
        <f>IF(J224="OVERDUE",Settings!$E$4-E224,"")</f>
      </c>
      <c r="L224" s="14">
        <f>IF(D224="","",MONTH(D224))</f>
      </c>
      <c r="M224" s="14">
        <f>IF(D224="","",YEAR(D224))</f>
      </c>
      <c r="N224" s="14">
        <f>IF(OR(G224="",N(H224)=0),"",MONTH(G224))</f>
      </c>
      <c r="O224" s="14">
        <f>IF(OR(G224="",N(H224)=0),"",YEAR(G224))</f>
      </c>
    </row>
    <row r="225" spans="1:15" x14ac:dyDescent="0.25">
      <c r="A225" s="10"/>
      <c r="B225" s="10"/>
      <c r="C225" s="10"/>
      <c r="D225" s="11"/>
      <c r="E225" s="11"/>
      <c r="F225" s="12"/>
      <c r="G225" s="11"/>
      <c r="H225" s="12"/>
      <c r="I225" s="13">
        <f>IF(F225="","",F225-N(H225))</f>
      </c>
      <c r="J225" s="14">
        <f>IF(F225="","",IF(F225-N(H225)&lt;=0,"PAID",IF(E225&lt;Settings!$E$4,"OVERDUE",IF(N(H225)&gt;0,"PARTIAL","OPEN"))))</f>
      </c>
      <c r="K225" s="14">
        <f>IF(J225="OVERDUE",Settings!$E$4-E225,"")</f>
      </c>
      <c r="L225" s="14">
        <f>IF(D225="","",MONTH(D225))</f>
      </c>
      <c r="M225" s="14">
        <f>IF(D225="","",YEAR(D225))</f>
      </c>
      <c r="N225" s="14">
        <f>IF(OR(G225="",N(H225)=0),"",MONTH(G225))</f>
      </c>
      <c r="O225" s="14">
        <f>IF(OR(G225="",N(H225)=0),"",YEAR(G225))</f>
      </c>
    </row>
    <row r="226" spans="1:15" x14ac:dyDescent="0.25">
      <c r="A226" s="10"/>
      <c r="B226" s="10"/>
      <c r="C226" s="10"/>
      <c r="D226" s="11"/>
      <c r="E226" s="11"/>
      <c r="F226" s="12"/>
      <c r="G226" s="11"/>
      <c r="H226" s="12"/>
      <c r="I226" s="13">
        <f>IF(F226="","",F226-N(H226))</f>
      </c>
      <c r="J226" s="14">
        <f>IF(F226="","",IF(F226-N(H226)&lt;=0,"PAID",IF(E226&lt;Settings!$E$4,"OVERDUE",IF(N(H226)&gt;0,"PARTIAL","OPEN"))))</f>
      </c>
      <c r="K226" s="14">
        <f>IF(J226="OVERDUE",Settings!$E$4-E226,"")</f>
      </c>
      <c r="L226" s="14">
        <f>IF(D226="","",MONTH(D226))</f>
      </c>
      <c r="M226" s="14">
        <f>IF(D226="","",YEAR(D226))</f>
      </c>
      <c r="N226" s="14">
        <f>IF(OR(G226="",N(H226)=0),"",MONTH(G226))</f>
      </c>
      <c r="O226" s="14">
        <f>IF(OR(G226="",N(H226)=0),"",YEAR(G226))</f>
      </c>
    </row>
    <row r="227" spans="1:15" x14ac:dyDescent="0.25">
      <c r="A227" s="10"/>
      <c r="B227" s="10"/>
      <c r="C227" s="10"/>
      <c r="D227" s="11"/>
      <c r="E227" s="11"/>
      <c r="F227" s="12"/>
      <c r="G227" s="11"/>
      <c r="H227" s="12"/>
      <c r="I227" s="13">
        <f>IF(F227="","",F227-N(H227))</f>
      </c>
      <c r="J227" s="14">
        <f>IF(F227="","",IF(F227-N(H227)&lt;=0,"PAID",IF(E227&lt;Settings!$E$4,"OVERDUE",IF(N(H227)&gt;0,"PARTIAL","OPEN"))))</f>
      </c>
      <c r="K227" s="14">
        <f>IF(J227="OVERDUE",Settings!$E$4-E227,"")</f>
      </c>
      <c r="L227" s="14">
        <f>IF(D227="","",MONTH(D227))</f>
      </c>
      <c r="M227" s="14">
        <f>IF(D227="","",YEAR(D227))</f>
      </c>
      <c r="N227" s="14">
        <f>IF(OR(G227="",N(H227)=0),"",MONTH(G227))</f>
      </c>
      <c r="O227" s="14">
        <f>IF(OR(G227="",N(H227)=0),"",YEAR(G227))</f>
      </c>
    </row>
    <row r="228" spans="1:15" x14ac:dyDescent="0.25">
      <c r="A228" s="10"/>
      <c r="B228" s="10"/>
      <c r="C228" s="10"/>
      <c r="D228" s="11"/>
      <c r="E228" s="11"/>
      <c r="F228" s="12"/>
      <c r="G228" s="11"/>
      <c r="H228" s="12"/>
      <c r="I228" s="13">
        <f>IF(F228="","",F228-N(H228))</f>
      </c>
      <c r="J228" s="14">
        <f>IF(F228="","",IF(F228-N(H228)&lt;=0,"PAID",IF(E228&lt;Settings!$E$4,"OVERDUE",IF(N(H228)&gt;0,"PARTIAL","OPEN"))))</f>
      </c>
      <c r="K228" s="14">
        <f>IF(J228="OVERDUE",Settings!$E$4-E228,"")</f>
      </c>
      <c r="L228" s="14">
        <f>IF(D228="","",MONTH(D228))</f>
      </c>
      <c r="M228" s="14">
        <f>IF(D228="","",YEAR(D228))</f>
      </c>
      <c r="N228" s="14">
        <f>IF(OR(G228="",N(H228)=0),"",MONTH(G228))</f>
      </c>
      <c r="O228" s="14">
        <f>IF(OR(G228="",N(H228)=0),"",YEAR(G228))</f>
      </c>
    </row>
    <row r="229" spans="1:15" x14ac:dyDescent="0.25">
      <c r="A229" s="10"/>
      <c r="B229" s="10"/>
      <c r="C229" s="10"/>
      <c r="D229" s="11"/>
      <c r="E229" s="11"/>
      <c r="F229" s="12"/>
      <c r="G229" s="11"/>
      <c r="H229" s="12"/>
      <c r="I229" s="13">
        <f>IF(F229="","",F229-N(H229))</f>
      </c>
      <c r="J229" s="14">
        <f>IF(F229="","",IF(F229-N(H229)&lt;=0,"PAID",IF(E229&lt;Settings!$E$4,"OVERDUE",IF(N(H229)&gt;0,"PARTIAL","OPEN"))))</f>
      </c>
      <c r="K229" s="14">
        <f>IF(J229="OVERDUE",Settings!$E$4-E229,"")</f>
      </c>
      <c r="L229" s="14">
        <f>IF(D229="","",MONTH(D229))</f>
      </c>
      <c r="M229" s="14">
        <f>IF(D229="","",YEAR(D229))</f>
      </c>
      <c r="N229" s="14">
        <f>IF(OR(G229="",N(H229)=0),"",MONTH(G229))</f>
      </c>
      <c r="O229" s="14">
        <f>IF(OR(G229="",N(H229)=0),"",YEAR(G229))</f>
      </c>
    </row>
    <row r="230" spans="1:15" x14ac:dyDescent="0.25">
      <c r="A230" s="10"/>
      <c r="B230" s="10"/>
      <c r="C230" s="10"/>
      <c r="D230" s="11"/>
      <c r="E230" s="11"/>
      <c r="F230" s="12"/>
      <c r="G230" s="11"/>
      <c r="H230" s="12"/>
      <c r="I230" s="13">
        <f>IF(F230="","",F230-N(H230))</f>
      </c>
      <c r="J230" s="14">
        <f>IF(F230="","",IF(F230-N(H230)&lt;=0,"PAID",IF(E230&lt;Settings!$E$4,"OVERDUE",IF(N(H230)&gt;0,"PARTIAL","OPEN"))))</f>
      </c>
      <c r="K230" s="14">
        <f>IF(J230="OVERDUE",Settings!$E$4-E230,"")</f>
      </c>
      <c r="L230" s="14">
        <f>IF(D230="","",MONTH(D230))</f>
      </c>
      <c r="M230" s="14">
        <f>IF(D230="","",YEAR(D230))</f>
      </c>
      <c r="N230" s="14">
        <f>IF(OR(G230="",N(H230)=0),"",MONTH(G230))</f>
      </c>
      <c r="O230" s="14">
        <f>IF(OR(G230="",N(H230)=0),"",YEAR(G230))</f>
      </c>
    </row>
    <row r="231" spans="1:15" x14ac:dyDescent="0.25">
      <c r="A231" s="10"/>
      <c r="B231" s="10"/>
      <c r="C231" s="10"/>
      <c r="D231" s="11"/>
      <c r="E231" s="11"/>
      <c r="F231" s="12"/>
      <c r="G231" s="11"/>
      <c r="H231" s="12"/>
      <c r="I231" s="13">
        <f>IF(F231="","",F231-N(H231))</f>
      </c>
      <c r="J231" s="14">
        <f>IF(F231="","",IF(F231-N(H231)&lt;=0,"PAID",IF(E231&lt;Settings!$E$4,"OVERDUE",IF(N(H231)&gt;0,"PARTIAL","OPEN"))))</f>
      </c>
      <c r="K231" s="14">
        <f>IF(J231="OVERDUE",Settings!$E$4-E231,"")</f>
      </c>
      <c r="L231" s="14">
        <f>IF(D231="","",MONTH(D231))</f>
      </c>
      <c r="M231" s="14">
        <f>IF(D231="","",YEAR(D231))</f>
      </c>
      <c r="N231" s="14">
        <f>IF(OR(G231="",N(H231)=0),"",MONTH(G231))</f>
      </c>
      <c r="O231" s="14">
        <f>IF(OR(G231="",N(H231)=0),"",YEAR(G231))</f>
      </c>
    </row>
    <row r="232" spans="1:15" x14ac:dyDescent="0.25">
      <c r="A232" s="10"/>
      <c r="B232" s="10"/>
      <c r="C232" s="10"/>
      <c r="D232" s="11"/>
      <c r="E232" s="11"/>
      <c r="F232" s="12"/>
      <c r="G232" s="11"/>
      <c r="H232" s="12"/>
      <c r="I232" s="13">
        <f>IF(F232="","",F232-N(H232))</f>
      </c>
      <c r="J232" s="14">
        <f>IF(F232="","",IF(F232-N(H232)&lt;=0,"PAID",IF(E232&lt;Settings!$E$4,"OVERDUE",IF(N(H232)&gt;0,"PARTIAL","OPEN"))))</f>
      </c>
      <c r="K232" s="14">
        <f>IF(J232="OVERDUE",Settings!$E$4-E232,"")</f>
      </c>
      <c r="L232" s="14">
        <f>IF(D232="","",MONTH(D232))</f>
      </c>
      <c r="M232" s="14">
        <f>IF(D232="","",YEAR(D232))</f>
      </c>
      <c r="N232" s="14">
        <f>IF(OR(G232="",N(H232)=0),"",MONTH(G232))</f>
      </c>
      <c r="O232" s="14">
        <f>IF(OR(G232="",N(H232)=0),"",YEAR(G232))</f>
      </c>
    </row>
    <row r="233" spans="1:15" x14ac:dyDescent="0.25">
      <c r="A233" s="10"/>
      <c r="B233" s="10"/>
      <c r="C233" s="10"/>
      <c r="D233" s="11"/>
      <c r="E233" s="11"/>
      <c r="F233" s="12"/>
      <c r="G233" s="11"/>
      <c r="H233" s="12"/>
      <c r="I233" s="13">
        <f>IF(F233="","",F233-N(H233))</f>
      </c>
      <c r="J233" s="14">
        <f>IF(F233="","",IF(F233-N(H233)&lt;=0,"PAID",IF(E233&lt;Settings!$E$4,"OVERDUE",IF(N(H233)&gt;0,"PARTIAL","OPEN"))))</f>
      </c>
      <c r="K233" s="14">
        <f>IF(J233="OVERDUE",Settings!$E$4-E233,"")</f>
      </c>
      <c r="L233" s="14">
        <f>IF(D233="","",MONTH(D233))</f>
      </c>
      <c r="M233" s="14">
        <f>IF(D233="","",YEAR(D233))</f>
      </c>
      <c r="N233" s="14">
        <f>IF(OR(G233="",N(H233)=0),"",MONTH(G233))</f>
      </c>
      <c r="O233" s="14">
        <f>IF(OR(G233="",N(H233)=0),"",YEAR(G233))</f>
      </c>
    </row>
    <row r="234" spans="1:15" x14ac:dyDescent="0.25">
      <c r="A234" s="10"/>
      <c r="B234" s="10"/>
      <c r="C234" s="10"/>
      <c r="D234" s="11"/>
      <c r="E234" s="11"/>
      <c r="F234" s="12"/>
      <c r="G234" s="11"/>
      <c r="H234" s="12"/>
      <c r="I234" s="13">
        <f>IF(F234="","",F234-N(H234))</f>
      </c>
      <c r="J234" s="14">
        <f>IF(F234="","",IF(F234-N(H234)&lt;=0,"PAID",IF(E234&lt;Settings!$E$4,"OVERDUE",IF(N(H234)&gt;0,"PARTIAL","OPEN"))))</f>
      </c>
      <c r="K234" s="14">
        <f>IF(J234="OVERDUE",Settings!$E$4-E234,"")</f>
      </c>
      <c r="L234" s="14">
        <f>IF(D234="","",MONTH(D234))</f>
      </c>
      <c r="M234" s="14">
        <f>IF(D234="","",YEAR(D234))</f>
      </c>
      <c r="N234" s="14">
        <f>IF(OR(G234="",N(H234)=0),"",MONTH(G234))</f>
      </c>
      <c r="O234" s="14">
        <f>IF(OR(G234="",N(H234)=0),"",YEAR(G234))</f>
      </c>
    </row>
    <row r="235" spans="1:15" x14ac:dyDescent="0.25">
      <c r="A235" s="10"/>
      <c r="B235" s="10"/>
      <c r="C235" s="10"/>
      <c r="D235" s="11"/>
      <c r="E235" s="11"/>
      <c r="F235" s="12"/>
      <c r="G235" s="11"/>
      <c r="H235" s="12"/>
      <c r="I235" s="13">
        <f>IF(F235="","",F235-N(H235))</f>
      </c>
      <c r="J235" s="14">
        <f>IF(F235="","",IF(F235-N(H235)&lt;=0,"PAID",IF(E235&lt;Settings!$E$4,"OVERDUE",IF(N(H235)&gt;0,"PARTIAL","OPEN"))))</f>
      </c>
      <c r="K235" s="14">
        <f>IF(J235="OVERDUE",Settings!$E$4-E235,"")</f>
      </c>
      <c r="L235" s="14">
        <f>IF(D235="","",MONTH(D235))</f>
      </c>
      <c r="M235" s="14">
        <f>IF(D235="","",YEAR(D235))</f>
      </c>
      <c r="N235" s="14">
        <f>IF(OR(G235="",N(H235)=0),"",MONTH(G235))</f>
      </c>
      <c r="O235" s="14">
        <f>IF(OR(G235="",N(H235)=0),"",YEAR(G235))</f>
      </c>
    </row>
    <row r="236" spans="1:15" x14ac:dyDescent="0.25">
      <c r="A236" s="10"/>
      <c r="B236" s="10"/>
      <c r="C236" s="10"/>
      <c r="D236" s="11"/>
      <c r="E236" s="11"/>
      <c r="F236" s="12"/>
      <c r="G236" s="11"/>
      <c r="H236" s="12"/>
      <c r="I236" s="13">
        <f>IF(F236="","",F236-N(H236))</f>
      </c>
      <c r="J236" s="14">
        <f>IF(F236="","",IF(F236-N(H236)&lt;=0,"PAID",IF(E236&lt;Settings!$E$4,"OVERDUE",IF(N(H236)&gt;0,"PARTIAL","OPEN"))))</f>
      </c>
      <c r="K236" s="14">
        <f>IF(J236="OVERDUE",Settings!$E$4-E236,"")</f>
      </c>
      <c r="L236" s="14">
        <f>IF(D236="","",MONTH(D236))</f>
      </c>
      <c r="M236" s="14">
        <f>IF(D236="","",YEAR(D236))</f>
      </c>
      <c r="N236" s="14">
        <f>IF(OR(G236="",N(H236)=0),"",MONTH(G236))</f>
      </c>
      <c r="O236" s="14">
        <f>IF(OR(G236="",N(H236)=0),"",YEAR(G236))</f>
      </c>
    </row>
    <row r="237" spans="1:15" x14ac:dyDescent="0.25">
      <c r="A237" s="10"/>
      <c r="B237" s="10"/>
      <c r="C237" s="10"/>
      <c r="D237" s="11"/>
      <c r="E237" s="11"/>
      <c r="F237" s="12"/>
      <c r="G237" s="11"/>
      <c r="H237" s="12"/>
      <c r="I237" s="13">
        <f>IF(F237="","",F237-N(H237))</f>
      </c>
      <c r="J237" s="14">
        <f>IF(F237="","",IF(F237-N(H237)&lt;=0,"PAID",IF(E237&lt;Settings!$E$4,"OVERDUE",IF(N(H237)&gt;0,"PARTIAL","OPEN"))))</f>
      </c>
      <c r="K237" s="14">
        <f>IF(J237="OVERDUE",Settings!$E$4-E237,"")</f>
      </c>
      <c r="L237" s="14">
        <f>IF(D237="","",MONTH(D237))</f>
      </c>
      <c r="M237" s="14">
        <f>IF(D237="","",YEAR(D237))</f>
      </c>
      <c r="N237" s="14">
        <f>IF(OR(G237="",N(H237)=0),"",MONTH(G237))</f>
      </c>
      <c r="O237" s="14">
        <f>IF(OR(G237="",N(H237)=0),"",YEAR(G237))</f>
      </c>
    </row>
    <row r="238" spans="1:15" x14ac:dyDescent="0.25">
      <c r="A238" s="10"/>
      <c r="B238" s="10"/>
      <c r="C238" s="10"/>
      <c r="D238" s="11"/>
      <c r="E238" s="11"/>
      <c r="F238" s="12"/>
      <c r="G238" s="11"/>
      <c r="H238" s="12"/>
      <c r="I238" s="13">
        <f>IF(F238="","",F238-N(H238))</f>
      </c>
      <c r="J238" s="14">
        <f>IF(F238="","",IF(F238-N(H238)&lt;=0,"PAID",IF(E238&lt;Settings!$E$4,"OVERDUE",IF(N(H238)&gt;0,"PARTIAL","OPEN"))))</f>
      </c>
      <c r="K238" s="14">
        <f>IF(J238="OVERDUE",Settings!$E$4-E238,"")</f>
      </c>
      <c r="L238" s="14">
        <f>IF(D238="","",MONTH(D238))</f>
      </c>
      <c r="M238" s="14">
        <f>IF(D238="","",YEAR(D238))</f>
      </c>
      <c r="N238" s="14">
        <f>IF(OR(G238="",N(H238)=0),"",MONTH(G238))</f>
      </c>
      <c r="O238" s="14">
        <f>IF(OR(G238="",N(H238)=0),"",YEAR(G238))</f>
      </c>
    </row>
    <row r="239" spans="1:15" x14ac:dyDescent="0.25">
      <c r="A239" s="10"/>
      <c r="B239" s="10"/>
      <c r="C239" s="10"/>
      <c r="D239" s="11"/>
      <c r="E239" s="11"/>
      <c r="F239" s="12"/>
      <c r="G239" s="11"/>
      <c r="H239" s="12"/>
      <c r="I239" s="13">
        <f>IF(F239="","",F239-N(H239))</f>
      </c>
      <c r="J239" s="14">
        <f>IF(F239="","",IF(F239-N(H239)&lt;=0,"PAID",IF(E239&lt;Settings!$E$4,"OVERDUE",IF(N(H239)&gt;0,"PARTIAL","OPEN"))))</f>
      </c>
      <c r="K239" s="14">
        <f>IF(J239="OVERDUE",Settings!$E$4-E239,"")</f>
      </c>
      <c r="L239" s="14">
        <f>IF(D239="","",MONTH(D239))</f>
      </c>
      <c r="M239" s="14">
        <f>IF(D239="","",YEAR(D239))</f>
      </c>
      <c r="N239" s="14">
        <f>IF(OR(G239="",N(H239)=0),"",MONTH(G239))</f>
      </c>
      <c r="O239" s="14">
        <f>IF(OR(G239="",N(H239)=0),"",YEAR(G239))</f>
      </c>
    </row>
    <row r="240" spans="1:15" x14ac:dyDescent="0.25">
      <c r="A240" s="10"/>
      <c r="B240" s="10"/>
      <c r="C240" s="10"/>
      <c r="D240" s="11"/>
      <c r="E240" s="11"/>
      <c r="F240" s="12"/>
      <c r="G240" s="11"/>
      <c r="H240" s="12"/>
      <c r="I240" s="13">
        <f>IF(F240="","",F240-N(H240))</f>
      </c>
      <c r="J240" s="14">
        <f>IF(F240="","",IF(F240-N(H240)&lt;=0,"PAID",IF(E240&lt;Settings!$E$4,"OVERDUE",IF(N(H240)&gt;0,"PARTIAL","OPEN"))))</f>
      </c>
      <c r="K240" s="14">
        <f>IF(J240="OVERDUE",Settings!$E$4-E240,"")</f>
      </c>
      <c r="L240" s="14">
        <f>IF(D240="","",MONTH(D240))</f>
      </c>
      <c r="M240" s="14">
        <f>IF(D240="","",YEAR(D240))</f>
      </c>
      <c r="N240" s="14">
        <f>IF(OR(G240="",N(H240)=0),"",MONTH(G240))</f>
      </c>
      <c r="O240" s="14">
        <f>IF(OR(G240="",N(H240)=0),"",YEAR(G240))</f>
      </c>
    </row>
    <row r="241" spans="1:15" x14ac:dyDescent="0.25">
      <c r="A241" s="10"/>
      <c r="B241" s="10"/>
      <c r="C241" s="10"/>
      <c r="D241" s="11"/>
      <c r="E241" s="11"/>
      <c r="F241" s="12"/>
      <c r="G241" s="11"/>
      <c r="H241" s="12"/>
      <c r="I241" s="13">
        <f>IF(F241="","",F241-N(H241))</f>
      </c>
      <c r="J241" s="14">
        <f>IF(F241="","",IF(F241-N(H241)&lt;=0,"PAID",IF(E241&lt;Settings!$E$4,"OVERDUE",IF(N(H241)&gt;0,"PARTIAL","OPEN"))))</f>
      </c>
      <c r="K241" s="14">
        <f>IF(J241="OVERDUE",Settings!$E$4-E241,"")</f>
      </c>
      <c r="L241" s="14">
        <f>IF(D241="","",MONTH(D241))</f>
      </c>
      <c r="M241" s="14">
        <f>IF(D241="","",YEAR(D241))</f>
      </c>
      <c r="N241" s="14">
        <f>IF(OR(G241="",N(H241)=0),"",MONTH(G241))</f>
      </c>
      <c r="O241" s="14">
        <f>IF(OR(G241="",N(H241)=0),"",YEAR(G241))</f>
      </c>
    </row>
    <row r="242" spans="1:15" x14ac:dyDescent="0.25">
      <c r="A242" s="10"/>
      <c r="B242" s="10"/>
      <c r="C242" s="10"/>
      <c r="D242" s="11"/>
      <c r="E242" s="11"/>
      <c r="F242" s="12"/>
      <c r="G242" s="11"/>
      <c r="H242" s="12"/>
      <c r="I242" s="13">
        <f>IF(F242="","",F242-N(H242))</f>
      </c>
      <c r="J242" s="14">
        <f>IF(F242="","",IF(F242-N(H242)&lt;=0,"PAID",IF(E242&lt;Settings!$E$4,"OVERDUE",IF(N(H242)&gt;0,"PARTIAL","OPEN"))))</f>
      </c>
      <c r="K242" s="14">
        <f>IF(J242="OVERDUE",Settings!$E$4-E242,"")</f>
      </c>
      <c r="L242" s="14">
        <f>IF(D242="","",MONTH(D242))</f>
      </c>
      <c r="M242" s="14">
        <f>IF(D242="","",YEAR(D242))</f>
      </c>
      <c r="N242" s="14">
        <f>IF(OR(G242="",N(H242)=0),"",MONTH(G242))</f>
      </c>
      <c r="O242" s="14">
        <f>IF(OR(G242="",N(H242)=0),"",YEAR(G242))</f>
      </c>
    </row>
    <row r="243" spans="1:15" x14ac:dyDescent="0.25">
      <c r="A243" s="10"/>
      <c r="B243" s="10"/>
      <c r="C243" s="10"/>
      <c r="D243" s="11"/>
      <c r="E243" s="11"/>
      <c r="F243" s="12"/>
      <c r="G243" s="11"/>
      <c r="H243" s="12"/>
      <c r="I243" s="13">
        <f>IF(F243="","",F243-N(H243))</f>
      </c>
      <c r="J243" s="14">
        <f>IF(F243="","",IF(F243-N(H243)&lt;=0,"PAID",IF(E243&lt;Settings!$E$4,"OVERDUE",IF(N(H243)&gt;0,"PARTIAL","OPEN"))))</f>
      </c>
      <c r="K243" s="14">
        <f>IF(J243="OVERDUE",Settings!$E$4-E243,"")</f>
      </c>
      <c r="L243" s="14">
        <f>IF(D243="","",MONTH(D243))</f>
      </c>
      <c r="M243" s="14">
        <f>IF(D243="","",YEAR(D243))</f>
      </c>
      <c r="N243" s="14">
        <f>IF(OR(G243="",N(H243)=0),"",MONTH(G243))</f>
      </c>
      <c r="O243" s="14">
        <f>IF(OR(G243="",N(H243)=0),"",YEAR(G243))</f>
      </c>
    </row>
    <row r="244" spans="1:15" x14ac:dyDescent="0.25">
      <c r="A244" s="10"/>
      <c r="B244" s="10"/>
      <c r="C244" s="10"/>
      <c r="D244" s="11"/>
      <c r="E244" s="11"/>
      <c r="F244" s="12"/>
      <c r="G244" s="11"/>
      <c r="H244" s="12"/>
      <c r="I244" s="13">
        <f>IF(F244="","",F244-N(H244))</f>
      </c>
      <c r="J244" s="14">
        <f>IF(F244="","",IF(F244-N(H244)&lt;=0,"PAID",IF(E244&lt;Settings!$E$4,"OVERDUE",IF(N(H244)&gt;0,"PARTIAL","OPEN"))))</f>
      </c>
      <c r="K244" s="14">
        <f>IF(J244="OVERDUE",Settings!$E$4-E244,"")</f>
      </c>
      <c r="L244" s="14">
        <f>IF(D244="","",MONTH(D244))</f>
      </c>
      <c r="M244" s="14">
        <f>IF(D244="","",YEAR(D244))</f>
      </c>
      <c r="N244" s="14">
        <f>IF(OR(G244="",N(H244)=0),"",MONTH(G244))</f>
      </c>
      <c r="O244" s="14">
        <f>IF(OR(G244="",N(H244)=0),"",YEAR(G244))</f>
      </c>
    </row>
    <row r="245" spans="1:15" x14ac:dyDescent="0.25">
      <c r="A245" s="10"/>
      <c r="B245" s="10"/>
      <c r="C245" s="10"/>
      <c r="D245" s="11"/>
      <c r="E245" s="11"/>
      <c r="F245" s="12"/>
      <c r="G245" s="11"/>
      <c r="H245" s="12"/>
      <c r="I245" s="13">
        <f>IF(F245="","",F245-N(H245))</f>
      </c>
      <c r="J245" s="14">
        <f>IF(F245="","",IF(F245-N(H245)&lt;=0,"PAID",IF(E245&lt;Settings!$E$4,"OVERDUE",IF(N(H245)&gt;0,"PARTIAL","OPEN"))))</f>
      </c>
      <c r="K245" s="14">
        <f>IF(J245="OVERDUE",Settings!$E$4-E245,"")</f>
      </c>
      <c r="L245" s="14">
        <f>IF(D245="","",MONTH(D245))</f>
      </c>
      <c r="M245" s="14">
        <f>IF(D245="","",YEAR(D245))</f>
      </c>
      <c r="N245" s="14">
        <f>IF(OR(G245="",N(H245)=0),"",MONTH(G245))</f>
      </c>
      <c r="O245" s="14">
        <f>IF(OR(G245="",N(H245)=0),"",YEAR(G245))</f>
      </c>
    </row>
    <row r="246" spans="1:15" x14ac:dyDescent="0.25">
      <c r="A246" s="10"/>
      <c r="B246" s="10"/>
      <c r="C246" s="10"/>
      <c r="D246" s="11"/>
      <c r="E246" s="11"/>
      <c r="F246" s="12"/>
      <c r="G246" s="11"/>
      <c r="H246" s="12"/>
      <c r="I246" s="13">
        <f>IF(F246="","",F246-N(H246))</f>
      </c>
      <c r="J246" s="14">
        <f>IF(F246="","",IF(F246-N(H246)&lt;=0,"PAID",IF(E246&lt;Settings!$E$4,"OVERDUE",IF(N(H246)&gt;0,"PARTIAL","OPEN"))))</f>
      </c>
      <c r="K246" s="14">
        <f>IF(J246="OVERDUE",Settings!$E$4-E246,"")</f>
      </c>
      <c r="L246" s="14">
        <f>IF(D246="","",MONTH(D246))</f>
      </c>
      <c r="M246" s="14">
        <f>IF(D246="","",YEAR(D246))</f>
      </c>
      <c r="N246" s="14">
        <f>IF(OR(G246="",N(H246)=0),"",MONTH(G246))</f>
      </c>
      <c r="O246" s="14">
        <f>IF(OR(G246="",N(H246)=0),"",YEAR(G246))</f>
      </c>
    </row>
    <row r="247" spans="1:15" x14ac:dyDescent="0.25">
      <c r="A247" s="10"/>
      <c r="B247" s="10"/>
      <c r="C247" s="10"/>
      <c r="D247" s="11"/>
      <c r="E247" s="11"/>
      <c r="F247" s="12"/>
      <c r="G247" s="11"/>
      <c r="H247" s="12"/>
      <c r="I247" s="13">
        <f>IF(F247="","",F247-N(H247))</f>
      </c>
      <c r="J247" s="14">
        <f>IF(F247="","",IF(F247-N(H247)&lt;=0,"PAID",IF(E247&lt;Settings!$E$4,"OVERDUE",IF(N(H247)&gt;0,"PARTIAL","OPEN"))))</f>
      </c>
      <c r="K247" s="14">
        <f>IF(J247="OVERDUE",Settings!$E$4-E247,"")</f>
      </c>
      <c r="L247" s="14">
        <f>IF(D247="","",MONTH(D247))</f>
      </c>
      <c r="M247" s="14">
        <f>IF(D247="","",YEAR(D247))</f>
      </c>
      <c r="N247" s="14">
        <f>IF(OR(G247="",N(H247)=0),"",MONTH(G247))</f>
      </c>
      <c r="O247" s="14">
        <f>IF(OR(G247="",N(H247)=0),"",YEAR(G247))</f>
      </c>
    </row>
    <row r="248" spans="1:15" x14ac:dyDescent="0.25">
      <c r="A248" s="10"/>
      <c r="B248" s="10"/>
      <c r="C248" s="10"/>
      <c r="D248" s="11"/>
      <c r="E248" s="11"/>
      <c r="F248" s="12"/>
      <c r="G248" s="11"/>
      <c r="H248" s="12"/>
      <c r="I248" s="13">
        <f>IF(F248="","",F248-N(H248))</f>
      </c>
      <c r="J248" s="14">
        <f>IF(F248="","",IF(F248-N(H248)&lt;=0,"PAID",IF(E248&lt;Settings!$E$4,"OVERDUE",IF(N(H248)&gt;0,"PARTIAL","OPEN"))))</f>
      </c>
      <c r="K248" s="14">
        <f>IF(J248="OVERDUE",Settings!$E$4-E248,"")</f>
      </c>
      <c r="L248" s="14">
        <f>IF(D248="","",MONTH(D248))</f>
      </c>
      <c r="M248" s="14">
        <f>IF(D248="","",YEAR(D248))</f>
      </c>
      <c r="N248" s="14">
        <f>IF(OR(G248="",N(H248)=0),"",MONTH(G248))</f>
      </c>
      <c r="O248" s="14">
        <f>IF(OR(G248="",N(H248)=0),"",YEAR(G248))</f>
      </c>
    </row>
    <row r="249" spans="1:15" x14ac:dyDescent="0.25">
      <c r="A249" s="10"/>
      <c r="B249" s="10"/>
      <c r="C249" s="10"/>
      <c r="D249" s="11"/>
      <c r="E249" s="11"/>
      <c r="F249" s="12"/>
      <c r="G249" s="11"/>
      <c r="H249" s="12"/>
      <c r="I249" s="13">
        <f>IF(F249="","",F249-N(H249))</f>
      </c>
      <c r="J249" s="14">
        <f>IF(F249="","",IF(F249-N(H249)&lt;=0,"PAID",IF(E249&lt;Settings!$E$4,"OVERDUE",IF(N(H249)&gt;0,"PARTIAL","OPEN"))))</f>
      </c>
      <c r="K249" s="14">
        <f>IF(J249="OVERDUE",Settings!$E$4-E249,"")</f>
      </c>
      <c r="L249" s="14">
        <f>IF(D249="","",MONTH(D249))</f>
      </c>
      <c r="M249" s="14">
        <f>IF(D249="","",YEAR(D249))</f>
      </c>
      <c r="N249" s="14">
        <f>IF(OR(G249="",N(H249)=0),"",MONTH(G249))</f>
      </c>
      <c r="O249" s="14">
        <f>IF(OR(G249="",N(H249)=0),"",YEAR(G249))</f>
      </c>
    </row>
    <row r="250" spans="1:15" x14ac:dyDescent="0.25">
      <c r="A250" s="10"/>
      <c r="B250" s="10"/>
      <c r="C250" s="10"/>
      <c r="D250" s="11"/>
      <c r="E250" s="11"/>
      <c r="F250" s="12"/>
      <c r="G250" s="11"/>
      <c r="H250" s="12"/>
      <c r="I250" s="13">
        <f>IF(F250="","",F250-N(H250))</f>
      </c>
      <c r="J250" s="14">
        <f>IF(F250="","",IF(F250-N(H250)&lt;=0,"PAID",IF(E250&lt;Settings!$E$4,"OVERDUE",IF(N(H250)&gt;0,"PARTIAL","OPEN"))))</f>
      </c>
      <c r="K250" s="14">
        <f>IF(J250="OVERDUE",Settings!$E$4-E250,"")</f>
      </c>
      <c r="L250" s="14">
        <f>IF(D250="","",MONTH(D250))</f>
      </c>
      <c r="M250" s="14">
        <f>IF(D250="","",YEAR(D250))</f>
      </c>
      <c r="N250" s="14">
        <f>IF(OR(G250="",N(H250)=0),"",MONTH(G250))</f>
      </c>
      <c r="O250" s="14">
        <f>IF(OR(G250="",N(H250)=0),"",YEAR(G250))</f>
      </c>
    </row>
    <row r="251" spans="1:15" x14ac:dyDescent="0.25">
      <c r="A251" s="10"/>
      <c r="B251" s="10"/>
      <c r="C251" s="10"/>
      <c r="D251" s="11"/>
      <c r="E251" s="11"/>
      <c r="F251" s="12"/>
      <c r="G251" s="11"/>
      <c r="H251" s="12"/>
      <c r="I251" s="13">
        <f>IF(F251="","",F251-N(H251))</f>
      </c>
      <c r="J251" s="14">
        <f>IF(F251="","",IF(F251-N(H251)&lt;=0,"PAID",IF(E251&lt;Settings!$E$4,"OVERDUE",IF(N(H251)&gt;0,"PARTIAL","OPEN"))))</f>
      </c>
      <c r="K251" s="14">
        <f>IF(J251="OVERDUE",Settings!$E$4-E251,"")</f>
      </c>
      <c r="L251" s="14">
        <f>IF(D251="","",MONTH(D251))</f>
      </c>
      <c r="M251" s="14">
        <f>IF(D251="","",YEAR(D251))</f>
      </c>
      <c r="N251" s="14">
        <f>IF(OR(G251="",N(H251)=0),"",MONTH(G251))</f>
      </c>
      <c r="O251" s="14">
        <f>IF(OR(G251="",N(H251)=0),"",YEAR(G251))</f>
      </c>
    </row>
    <row r="252" spans="1:15" x14ac:dyDescent="0.25">
      <c r="A252" s="10"/>
      <c r="B252" s="10"/>
      <c r="C252" s="10"/>
      <c r="D252" s="11"/>
      <c r="E252" s="11"/>
      <c r="F252" s="12"/>
      <c r="G252" s="11"/>
      <c r="H252" s="12"/>
      <c r="I252" s="13">
        <f>IF(F252="","",F252-N(H252))</f>
      </c>
      <c r="J252" s="14">
        <f>IF(F252="","",IF(F252-N(H252)&lt;=0,"PAID",IF(E252&lt;Settings!$E$4,"OVERDUE",IF(N(H252)&gt;0,"PARTIAL","OPEN"))))</f>
      </c>
      <c r="K252" s="14">
        <f>IF(J252="OVERDUE",Settings!$E$4-E252,"")</f>
      </c>
      <c r="L252" s="14">
        <f>IF(D252="","",MONTH(D252))</f>
      </c>
      <c r="M252" s="14">
        <f>IF(D252="","",YEAR(D252))</f>
      </c>
      <c r="N252" s="14">
        <f>IF(OR(G252="",N(H252)=0),"",MONTH(G252))</f>
      </c>
      <c r="O252" s="14">
        <f>IF(OR(G252="",N(H252)=0),"",YEAR(G252))</f>
      </c>
    </row>
    <row r="253" spans="1:15" x14ac:dyDescent="0.25">
      <c r="A253" s="10"/>
      <c r="B253" s="10"/>
      <c r="C253" s="10"/>
      <c r="D253" s="11"/>
      <c r="E253" s="11"/>
      <c r="F253" s="12"/>
      <c r="G253" s="11"/>
      <c r="H253" s="12"/>
      <c r="I253" s="13">
        <f>IF(F253="","",F253-N(H253))</f>
      </c>
      <c r="J253" s="14">
        <f>IF(F253="","",IF(F253-N(H253)&lt;=0,"PAID",IF(E253&lt;Settings!$E$4,"OVERDUE",IF(N(H253)&gt;0,"PARTIAL","OPEN"))))</f>
      </c>
      <c r="K253" s="14">
        <f>IF(J253="OVERDUE",Settings!$E$4-E253,"")</f>
      </c>
      <c r="L253" s="14">
        <f>IF(D253="","",MONTH(D253))</f>
      </c>
      <c r="M253" s="14">
        <f>IF(D253="","",YEAR(D253))</f>
      </c>
      <c r="N253" s="14">
        <f>IF(OR(G253="",N(H253)=0),"",MONTH(G253))</f>
      </c>
      <c r="O253" s="14">
        <f>IF(OR(G253="",N(H253)=0),"",YEAR(G253))</f>
      </c>
    </row>
    <row r="254" spans="1:15" x14ac:dyDescent="0.25">
      <c r="A254" s="10"/>
      <c r="B254" s="10"/>
      <c r="C254" s="10"/>
      <c r="D254" s="11"/>
      <c r="E254" s="11"/>
      <c r="F254" s="12"/>
      <c r="G254" s="11"/>
      <c r="H254" s="12"/>
      <c r="I254" s="13">
        <f>IF(F254="","",F254-N(H254))</f>
      </c>
      <c r="J254" s="14">
        <f>IF(F254="","",IF(F254-N(H254)&lt;=0,"PAID",IF(E254&lt;Settings!$E$4,"OVERDUE",IF(N(H254)&gt;0,"PARTIAL","OPEN"))))</f>
      </c>
      <c r="K254" s="14">
        <f>IF(J254="OVERDUE",Settings!$E$4-E254,"")</f>
      </c>
      <c r="L254" s="14">
        <f>IF(D254="","",MONTH(D254))</f>
      </c>
      <c r="M254" s="14">
        <f>IF(D254="","",YEAR(D254))</f>
      </c>
      <c r="N254" s="14">
        <f>IF(OR(G254="",N(H254)=0),"",MONTH(G254))</f>
      </c>
      <c r="O254" s="14">
        <f>IF(OR(G254="",N(H254)=0),"",YEAR(G254))</f>
      </c>
    </row>
    <row r="255" spans="1:15" x14ac:dyDescent="0.25">
      <c r="A255" s="10"/>
      <c r="B255" s="10"/>
      <c r="C255" s="10"/>
      <c r="D255" s="11"/>
      <c r="E255" s="11"/>
      <c r="F255" s="12"/>
      <c r="G255" s="11"/>
      <c r="H255" s="12"/>
      <c r="I255" s="13">
        <f>IF(F255="","",F255-N(H255))</f>
      </c>
      <c r="J255" s="14">
        <f>IF(F255="","",IF(F255-N(H255)&lt;=0,"PAID",IF(E255&lt;Settings!$E$4,"OVERDUE",IF(N(H255)&gt;0,"PARTIAL","OPEN"))))</f>
      </c>
      <c r="K255" s="14">
        <f>IF(J255="OVERDUE",Settings!$E$4-E255,"")</f>
      </c>
      <c r="L255" s="14">
        <f>IF(D255="","",MONTH(D255))</f>
      </c>
      <c r="M255" s="14">
        <f>IF(D255="","",YEAR(D255))</f>
      </c>
      <c r="N255" s="14">
        <f>IF(OR(G255="",N(H255)=0),"",MONTH(G255))</f>
      </c>
      <c r="O255" s="14">
        <f>IF(OR(G255="",N(H255)=0),"",YEAR(G255))</f>
      </c>
    </row>
    <row r="256" spans="1:15" x14ac:dyDescent="0.25">
      <c r="A256" s="10"/>
      <c r="B256" s="10"/>
      <c r="C256" s="10"/>
      <c r="D256" s="11"/>
      <c r="E256" s="11"/>
      <c r="F256" s="12"/>
      <c r="G256" s="11"/>
      <c r="H256" s="12"/>
      <c r="I256" s="13">
        <f>IF(F256="","",F256-N(H256))</f>
      </c>
      <c r="J256" s="14">
        <f>IF(F256="","",IF(F256-N(H256)&lt;=0,"PAID",IF(E256&lt;Settings!$E$4,"OVERDUE",IF(N(H256)&gt;0,"PARTIAL","OPEN"))))</f>
      </c>
      <c r="K256" s="14">
        <f>IF(J256="OVERDUE",Settings!$E$4-E256,"")</f>
      </c>
      <c r="L256" s="14">
        <f>IF(D256="","",MONTH(D256))</f>
      </c>
      <c r="M256" s="14">
        <f>IF(D256="","",YEAR(D256))</f>
      </c>
      <c r="N256" s="14">
        <f>IF(OR(G256="",N(H256)=0),"",MONTH(G256))</f>
      </c>
      <c r="O256" s="14">
        <f>IF(OR(G256="",N(H256)=0),"",YEAR(G256))</f>
      </c>
    </row>
    <row r="257" spans="1:15" x14ac:dyDescent="0.25">
      <c r="A257" s="10"/>
      <c r="B257" s="10"/>
      <c r="C257" s="10"/>
      <c r="D257" s="11"/>
      <c r="E257" s="11"/>
      <c r="F257" s="12"/>
      <c r="G257" s="11"/>
      <c r="H257" s="12"/>
      <c r="I257" s="13">
        <f>IF(F257="","",F257-N(H257))</f>
      </c>
      <c r="J257" s="14">
        <f>IF(F257="","",IF(F257-N(H257)&lt;=0,"PAID",IF(E257&lt;Settings!$E$4,"OVERDUE",IF(N(H257)&gt;0,"PARTIAL","OPEN"))))</f>
      </c>
      <c r="K257" s="14">
        <f>IF(J257="OVERDUE",Settings!$E$4-E257,"")</f>
      </c>
      <c r="L257" s="14">
        <f>IF(D257="","",MONTH(D257))</f>
      </c>
      <c r="M257" s="14">
        <f>IF(D257="","",YEAR(D257))</f>
      </c>
      <c r="N257" s="14">
        <f>IF(OR(G257="",N(H257)=0),"",MONTH(G257))</f>
      </c>
      <c r="O257" s="14">
        <f>IF(OR(G257="",N(H257)=0),"",YEAR(G257))</f>
      </c>
    </row>
    <row r="258" spans="1:15" x14ac:dyDescent="0.25">
      <c r="A258" s="10"/>
      <c r="B258" s="10"/>
      <c r="C258" s="10"/>
      <c r="D258" s="11"/>
      <c r="E258" s="11"/>
      <c r="F258" s="12"/>
      <c r="G258" s="11"/>
      <c r="H258" s="12"/>
      <c r="I258" s="13">
        <f>IF(F258="","",F258-N(H258))</f>
      </c>
      <c r="J258" s="14">
        <f>IF(F258="","",IF(F258-N(H258)&lt;=0,"PAID",IF(E258&lt;Settings!$E$4,"OVERDUE",IF(N(H258)&gt;0,"PARTIAL","OPEN"))))</f>
      </c>
      <c r="K258" s="14">
        <f>IF(J258="OVERDUE",Settings!$E$4-E258,"")</f>
      </c>
      <c r="L258" s="14">
        <f>IF(D258="","",MONTH(D258))</f>
      </c>
      <c r="M258" s="14">
        <f>IF(D258="","",YEAR(D258))</f>
      </c>
      <c r="N258" s="14">
        <f>IF(OR(G258="",N(H258)=0),"",MONTH(G258))</f>
      </c>
      <c r="O258" s="14">
        <f>IF(OR(G258="",N(H258)=0),"",YEAR(G258))</f>
      </c>
    </row>
    <row r="259" spans="1:15" x14ac:dyDescent="0.25">
      <c r="A259" s="10"/>
      <c r="B259" s="10"/>
      <c r="C259" s="10"/>
      <c r="D259" s="11"/>
      <c r="E259" s="11"/>
      <c r="F259" s="12"/>
      <c r="G259" s="11"/>
      <c r="H259" s="12"/>
      <c r="I259" s="13">
        <f>IF(F259="","",F259-N(H259))</f>
      </c>
      <c r="J259" s="14">
        <f>IF(F259="","",IF(F259-N(H259)&lt;=0,"PAID",IF(E259&lt;Settings!$E$4,"OVERDUE",IF(N(H259)&gt;0,"PARTIAL","OPEN"))))</f>
      </c>
      <c r="K259" s="14">
        <f>IF(J259="OVERDUE",Settings!$E$4-E259,"")</f>
      </c>
      <c r="L259" s="14">
        <f>IF(D259="","",MONTH(D259))</f>
      </c>
      <c r="M259" s="14">
        <f>IF(D259="","",YEAR(D259))</f>
      </c>
      <c r="N259" s="14">
        <f>IF(OR(G259="",N(H259)=0),"",MONTH(G259))</f>
      </c>
      <c r="O259" s="14">
        <f>IF(OR(G259="",N(H259)=0),"",YEAR(G259))</f>
      </c>
    </row>
    <row r="260" spans="1:15" x14ac:dyDescent="0.25">
      <c r="A260" s="10"/>
      <c r="B260" s="10"/>
      <c r="C260" s="10"/>
      <c r="D260" s="11"/>
      <c r="E260" s="11"/>
      <c r="F260" s="12"/>
      <c r="G260" s="11"/>
      <c r="H260" s="12"/>
      <c r="I260" s="13">
        <f>IF(F260="","",F260-N(H260))</f>
      </c>
      <c r="J260" s="14">
        <f>IF(F260="","",IF(F260-N(H260)&lt;=0,"PAID",IF(E260&lt;Settings!$E$4,"OVERDUE",IF(N(H260)&gt;0,"PARTIAL","OPEN"))))</f>
      </c>
      <c r="K260" s="14">
        <f>IF(J260="OVERDUE",Settings!$E$4-E260,"")</f>
      </c>
      <c r="L260" s="14">
        <f>IF(D260="","",MONTH(D260))</f>
      </c>
      <c r="M260" s="14">
        <f>IF(D260="","",YEAR(D260))</f>
      </c>
      <c r="N260" s="14">
        <f>IF(OR(G260="",N(H260)=0),"",MONTH(G260))</f>
      </c>
      <c r="O260" s="14">
        <f>IF(OR(G260="",N(H260)=0),"",YEAR(G260))</f>
      </c>
    </row>
    <row r="261" spans="1:15" x14ac:dyDescent="0.25">
      <c r="A261" s="10"/>
      <c r="B261" s="10"/>
      <c r="C261" s="10"/>
      <c r="D261" s="11"/>
      <c r="E261" s="11"/>
      <c r="F261" s="12"/>
      <c r="G261" s="11"/>
      <c r="H261" s="12"/>
      <c r="I261" s="13">
        <f>IF(F261="","",F261-N(H261))</f>
      </c>
      <c r="J261" s="14">
        <f>IF(F261="","",IF(F261-N(H261)&lt;=0,"PAID",IF(E261&lt;Settings!$E$4,"OVERDUE",IF(N(H261)&gt;0,"PARTIAL","OPEN"))))</f>
      </c>
      <c r="K261" s="14">
        <f>IF(J261="OVERDUE",Settings!$E$4-E261,"")</f>
      </c>
      <c r="L261" s="14">
        <f>IF(D261="","",MONTH(D261))</f>
      </c>
      <c r="M261" s="14">
        <f>IF(D261="","",YEAR(D261))</f>
      </c>
      <c r="N261" s="14">
        <f>IF(OR(G261="",N(H261)=0),"",MONTH(G261))</f>
      </c>
      <c r="O261" s="14">
        <f>IF(OR(G261="",N(H261)=0),"",YEAR(G261))</f>
      </c>
    </row>
    <row r="262" spans="1:15" x14ac:dyDescent="0.25">
      <c r="A262" s="10"/>
      <c r="B262" s="10"/>
      <c r="C262" s="10"/>
      <c r="D262" s="11"/>
      <c r="E262" s="11"/>
      <c r="F262" s="12"/>
      <c r="G262" s="11"/>
      <c r="H262" s="12"/>
      <c r="I262" s="13">
        <f>IF(F262="","",F262-N(H262))</f>
      </c>
      <c r="J262" s="14">
        <f>IF(F262="","",IF(F262-N(H262)&lt;=0,"PAID",IF(E262&lt;Settings!$E$4,"OVERDUE",IF(N(H262)&gt;0,"PARTIAL","OPEN"))))</f>
      </c>
      <c r="K262" s="14">
        <f>IF(J262="OVERDUE",Settings!$E$4-E262,"")</f>
      </c>
      <c r="L262" s="14">
        <f>IF(D262="","",MONTH(D262))</f>
      </c>
      <c r="M262" s="14">
        <f>IF(D262="","",YEAR(D262))</f>
      </c>
      <c r="N262" s="14">
        <f>IF(OR(G262="",N(H262)=0),"",MONTH(G262))</f>
      </c>
      <c r="O262" s="14">
        <f>IF(OR(G262="",N(H262)=0),"",YEAR(G262))</f>
      </c>
    </row>
    <row r="263" spans="1:15" x14ac:dyDescent="0.25">
      <c r="A263" s="10"/>
      <c r="B263" s="10"/>
      <c r="C263" s="10"/>
      <c r="D263" s="11"/>
      <c r="E263" s="11"/>
      <c r="F263" s="12"/>
      <c r="G263" s="11"/>
      <c r="H263" s="12"/>
      <c r="I263" s="13">
        <f>IF(F263="","",F263-N(H263))</f>
      </c>
      <c r="J263" s="14">
        <f>IF(F263="","",IF(F263-N(H263)&lt;=0,"PAID",IF(E263&lt;Settings!$E$4,"OVERDUE",IF(N(H263)&gt;0,"PARTIAL","OPEN"))))</f>
      </c>
      <c r="K263" s="14">
        <f>IF(J263="OVERDUE",Settings!$E$4-E263,"")</f>
      </c>
      <c r="L263" s="14">
        <f>IF(D263="","",MONTH(D263))</f>
      </c>
      <c r="M263" s="14">
        <f>IF(D263="","",YEAR(D263))</f>
      </c>
      <c r="N263" s="14">
        <f>IF(OR(G263="",N(H263)=0),"",MONTH(G263))</f>
      </c>
      <c r="O263" s="14">
        <f>IF(OR(G263="",N(H263)=0),"",YEAR(G263))</f>
      </c>
    </row>
    <row r="264" spans="1:15" x14ac:dyDescent="0.25">
      <c r="A264" s="10"/>
      <c r="B264" s="10"/>
      <c r="C264" s="10"/>
      <c r="D264" s="11"/>
      <c r="E264" s="11"/>
      <c r="F264" s="12"/>
      <c r="G264" s="11"/>
      <c r="H264" s="12"/>
      <c r="I264" s="13">
        <f>IF(F264="","",F264-N(H264))</f>
      </c>
      <c r="J264" s="14">
        <f>IF(F264="","",IF(F264-N(H264)&lt;=0,"PAID",IF(E264&lt;Settings!$E$4,"OVERDUE",IF(N(H264)&gt;0,"PARTIAL","OPEN"))))</f>
      </c>
      <c r="K264" s="14">
        <f>IF(J264="OVERDUE",Settings!$E$4-E264,"")</f>
      </c>
      <c r="L264" s="14">
        <f>IF(D264="","",MONTH(D264))</f>
      </c>
      <c r="M264" s="14">
        <f>IF(D264="","",YEAR(D264))</f>
      </c>
      <c r="N264" s="14">
        <f>IF(OR(G264="",N(H264)=0),"",MONTH(G264))</f>
      </c>
      <c r="O264" s="14">
        <f>IF(OR(G264="",N(H264)=0),"",YEAR(G264))</f>
      </c>
    </row>
    <row r="265" spans="1:15" x14ac:dyDescent="0.25">
      <c r="A265" s="10"/>
      <c r="B265" s="10"/>
      <c r="C265" s="10"/>
      <c r="D265" s="11"/>
      <c r="E265" s="11"/>
      <c r="F265" s="12"/>
      <c r="G265" s="11"/>
      <c r="H265" s="12"/>
      <c r="I265" s="13">
        <f>IF(F265="","",F265-N(H265))</f>
      </c>
      <c r="J265" s="14">
        <f>IF(F265="","",IF(F265-N(H265)&lt;=0,"PAID",IF(E265&lt;Settings!$E$4,"OVERDUE",IF(N(H265)&gt;0,"PARTIAL","OPEN"))))</f>
      </c>
      <c r="K265" s="14">
        <f>IF(J265="OVERDUE",Settings!$E$4-E265,"")</f>
      </c>
      <c r="L265" s="14">
        <f>IF(D265="","",MONTH(D265))</f>
      </c>
      <c r="M265" s="14">
        <f>IF(D265="","",YEAR(D265))</f>
      </c>
      <c r="N265" s="14">
        <f>IF(OR(G265="",N(H265)=0),"",MONTH(G265))</f>
      </c>
      <c r="O265" s="14">
        <f>IF(OR(G265="",N(H265)=0),"",YEAR(G265))</f>
      </c>
    </row>
    <row r="266" spans="1:15" x14ac:dyDescent="0.25">
      <c r="A266" s="10"/>
      <c r="B266" s="10"/>
      <c r="C266" s="10"/>
      <c r="D266" s="11"/>
      <c r="E266" s="11"/>
      <c r="F266" s="12"/>
      <c r="G266" s="11"/>
      <c r="H266" s="12"/>
      <c r="I266" s="13">
        <f>IF(F266="","",F266-N(H266))</f>
      </c>
      <c r="J266" s="14">
        <f>IF(F266="","",IF(F266-N(H266)&lt;=0,"PAID",IF(E266&lt;Settings!$E$4,"OVERDUE",IF(N(H266)&gt;0,"PARTIAL","OPEN"))))</f>
      </c>
      <c r="K266" s="14">
        <f>IF(J266="OVERDUE",Settings!$E$4-E266,"")</f>
      </c>
      <c r="L266" s="14">
        <f>IF(D266="","",MONTH(D266))</f>
      </c>
      <c r="M266" s="14">
        <f>IF(D266="","",YEAR(D266))</f>
      </c>
      <c r="N266" s="14">
        <f>IF(OR(G266="",N(H266)=0),"",MONTH(G266))</f>
      </c>
      <c r="O266" s="14">
        <f>IF(OR(G266="",N(H266)=0),"",YEAR(G266))</f>
      </c>
    </row>
    <row r="267" spans="1:15" x14ac:dyDescent="0.25">
      <c r="A267" s="10"/>
      <c r="B267" s="10"/>
      <c r="C267" s="10"/>
      <c r="D267" s="11"/>
      <c r="E267" s="11"/>
      <c r="F267" s="12"/>
      <c r="G267" s="11"/>
      <c r="H267" s="12"/>
      <c r="I267" s="13">
        <f>IF(F267="","",F267-N(H267))</f>
      </c>
      <c r="J267" s="14">
        <f>IF(F267="","",IF(F267-N(H267)&lt;=0,"PAID",IF(E267&lt;Settings!$E$4,"OVERDUE",IF(N(H267)&gt;0,"PARTIAL","OPEN"))))</f>
      </c>
      <c r="K267" s="14">
        <f>IF(J267="OVERDUE",Settings!$E$4-E267,"")</f>
      </c>
      <c r="L267" s="14">
        <f>IF(D267="","",MONTH(D267))</f>
      </c>
      <c r="M267" s="14">
        <f>IF(D267="","",YEAR(D267))</f>
      </c>
      <c r="N267" s="14">
        <f>IF(OR(G267="",N(H267)=0),"",MONTH(G267))</f>
      </c>
      <c r="O267" s="14">
        <f>IF(OR(G267="",N(H267)=0),"",YEAR(G267))</f>
      </c>
    </row>
    <row r="268" spans="1:15" x14ac:dyDescent="0.25">
      <c r="A268" s="10"/>
      <c r="B268" s="10"/>
      <c r="C268" s="10"/>
      <c r="D268" s="11"/>
      <c r="E268" s="11"/>
      <c r="F268" s="12"/>
      <c r="G268" s="11"/>
      <c r="H268" s="12"/>
      <c r="I268" s="13">
        <f>IF(F268="","",F268-N(H268))</f>
      </c>
      <c r="J268" s="14">
        <f>IF(F268="","",IF(F268-N(H268)&lt;=0,"PAID",IF(E268&lt;Settings!$E$4,"OVERDUE",IF(N(H268)&gt;0,"PARTIAL","OPEN"))))</f>
      </c>
      <c r="K268" s="14">
        <f>IF(J268="OVERDUE",Settings!$E$4-E268,"")</f>
      </c>
      <c r="L268" s="14">
        <f>IF(D268="","",MONTH(D268))</f>
      </c>
      <c r="M268" s="14">
        <f>IF(D268="","",YEAR(D268))</f>
      </c>
      <c r="N268" s="14">
        <f>IF(OR(G268="",N(H268)=0),"",MONTH(G268))</f>
      </c>
      <c r="O268" s="14">
        <f>IF(OR(G268="",N(H268)=0),"",YEAR(G268))</f>
      </c>
    </row>
    <row r="269" spans="1:15" x14ac:dyDescent="0.25">
      <c r="A269" s="10"/>
      <c r="B269" s="10"/>
      <c r="C269" s="10"/>
      <c r="D269" s="11"/>
      <c r="E269" s="11"/>
      <c r="F269" s="12"/>
      <c r="G269" s="11"/>
      <c r="H269" s="12"/>
      <c r="I269" s="13">
        <f>IF(F269="","",F269-N(H269))</f>
      </c>
      <c r="J269" s="14">
        <f>IF(F269="","",IF(F269-N(H269)&lt;=0,"PAID",IF(E269&lt;Settings!$E$4,"OVERDUE",IF(N(H269)&gt;0,"PARTIAL","OPEN"))))</f>
      </c>
      <c r="K269" s="14">
        <f>IF(J269="OVERDUE",Settings!$E$4-E269,"")</f>
      </c>
      <c r="L269" s="14">
        <f>IF(D269="","",MONTH(D269))</f>
      </c>
      <c r="M269" s="14">
        <f>IF(D269="","",YEAR(D269))</f>
      </c>
      <c r="N269" s="14">
        <f>IF(OR(G269="",N(H269)=0),"",MONTH(G269))</f>
      </c>
      <c r="O269" s="14">
        <f>IF(OR(G269="",N(H269)=0),"",YEAR(G269))</f>
      </c>
    </row>
    <row r="270" spans="1:15" x14ac:dyDescent="0.25">
      <c r="A270" s="10"/>
      <c r="B270" s="10"/>
      <c r="C270" s="10"/>
      <c r="D270" s="11"/>
      <c r="E270" s="11"/>
      <c r="F270" s="12"/>
      <c r="G270" s="11"/>
      <c r="H270" s="12"/>
      <c r="I270" s="13">
        <f>IF(F270="","",F270-N(H270))</f>
      </c>
      <c r="J270" s="14">
        <f>IF(F270="","",IF(F270-N(H270)&lt;=0,"PAID",IF(E270&lt;Settings!$E$4,"OVERDUE",IF(N(H270)&gt;0,"PARTIAL","OPEN"))))</f>
      </c>
      <c r="K270" s="14">
        <f>IF(J270="OVERDUE",Settings!$E$4-E270,"")</f>
      </c>
      <c r="L270" s="14">
        <f>IF(D270="","",MONTH(D270))</f>
      </c>
      <c r="M270" s="14">
        <f>IF(D270="","",YEAR(D270))</f>
      </c>
      <c r="N270" s="14">
        <f>IF(OR(G270="",N(H270)=0),"",MONTH(G270))</f>
      </c>
      <c r="O270" s="14">
        <f>IF(OR(G270="",N(H270)=0),"",YEAR(G270))</f>
      </c>
    </row>
    <row r="271" spans="1:15" x14ac:dyDescent="0.25">
      <c r="A271" s="10"/>
      <c r="B271" s="10"/>
      <c r="C271" s="10"/>
      <c r="D271" s="11"/>
      <c r="E271" s="11"/>
      <c r="F271" s="12"/>
      <c r="G271" s="11"/>
      <c r="H271" s="12"/>
      <c r="I271" s="13">
        <f>IF(F271="","",F271-N(H271))</f>
      </c>
      <c r="J271" s="14">
        <f>IF(F271="","",IF(F271-N(H271)&lt;=0,"PAID",IF(E271&lt;Settings!$E$4,"OVERDUE",IF(N(H271)&gt;0,"PARTIAL","OPEN"))))</f>
      </c>
      <c r="K271" s="14">
        <f>IF(J271="OVERDUE",Settings!$E$4-E271,"")</f>
      </c>
      <c r="L271" s="14">
        <f>IF(D271="","",MONTH(D271))</f>
      </c>
      <c r="M271" s="14">
        <f>IF(D271="","",YEAR(D271))</f>
      </c>
      <c r="N271" s="14">
        <f>IF(OR(G271="",N(H271)=0),"",MONTH(G271))</f>
      </c>
      <c r="O271" s="14">
        <f>IF(OR(G271="",N(H271)=0),"",YEAR(G271))</f>
      </c>
    </row>
    <row r="272" spans="1:15" x14ac:dyDescent="0.25">
      <c r="A272" s="10"/>
      <c r="B272" s="10"/>
      <c r="C272" s="10"/>
      <c r="D272" s="11"/>
      <c r="E272" s="11"/>
      <c r="F272" s="12"/>
      <c r="G272" s="11"/>
      <c r="H272" s="12"/>
      <c r="I272" s="13">
        <f>IF(F272="","",F272-N(H272))</f>
      </c>
      <c r="J272" s="14">
        <f>IF(F272="","",IF(F272-N(H272)&lt;=0,"PAID",IF(E272&lt;Settings!$E$4,"OVERDUE",IF(N(H272)&gt;0,"PARTIAL","OPEN"))))</f>
      </c>
      <c r="K272" s="14">
        <f>IF(J272="OVERDUE",Settings!$E$4-E272,"")</f>
      </c>
      <c r="L272" s="14">
        <f>IF(D272="","",MONTH(D272))</f>
      </c>
      <c r="M272" s="14">
        <f>IF(D272="","",YEAR(D272))</f>
      </c>
      <c r="N272" s="14">
        <f>IF(OR(G272="",N(H272)=0),"",MONTH(G272))</f>
      </c>
      <c r="O272" s="14">
        <f>IF(OR(G272="",N(H272)=0),"",YEAR(G272))</f>
      </c>
    </row>
    <row r="273" spans="1:15" x14ac:dyDescent="0.25">
      <c r="A273" s="10"/>
      <c r="B273" s="10"/>
      <c r="C273" s="10"/>
      <c r="D273" s="11"/>
      <c r="E273" s="11"/>
      <c r="F273" s="12"/>
      <c r="G273" s="11"/>
      <c r="H273" s="12"/>
      <c r="I273" s="13">
        <f>IF(F273="","",F273-N(H273))</f>
      </c>
      <c r="J273" s="14">
        <f>IF(F273="","",IF(F273-N(H273)&lt;=0,"PAID",IF(E273&lt;Settings!$E$4,"OVERDUE",IF(N(H273)&gt;0,"PARTIAL","OPEN"))))</f>
      </c>
      <c r="K273" s="14">
        <f>IF(J273="OVERDUE",Settings!$E$4-E273,"")</f>
      </c>
      <c r="L273" s="14">
        <f>IF(D273="","",MONTH(D273))</f>
      </c>
      <c r="M273" s="14">
        <f>IF(D273="","",YEAR(D273))</f>
      </c>
      <c r="N273" s="14">
        <f>IF(OR(G273="",N(H273)=0),"",MONTH(G273))</f>
      </c>
      <c r="O273" s="14">
        <f>IF(OR(G273="",N(H273)=0),"",YEAR(G273))</f>
      </c>
    </row>
    <row r="274" spans="1:15" x14ac:dyDescent="0.25">
      <c r="A274" s="10"/>
      <c r="B274" s="10"/>
      <c r="C274" s="10"/>
      <c r="D274" s="11"/>
      <c r="E274" s="11"/>
      <c r="F274" s="12"/>
      <c r="G274" s="11"/>
      <c r="H274" s="12"/>
      <c r="I274" s="13">
        <f>IF(F274="","",F274-N(H274))</f>
      </c>
      <c r="J274" s="14">
        <f>IF(F274="","",IF(F274-N(H274)&lt;=0,"PAID",IF(E274&lt;Settings!$E$4,"OVERDUE",IF(N(H274)&gt;0,"PARTIAL","OPEN"))))</f>
      </c>
      <c r="K274" s="14">
        <f>IF(J274="OVERDUE",Settings!$E$4-E274,"")</f>
      </c>
      <c r="L274" s="14">
        <f>IF(D274="","",MONTH(D274))</f>
      </c>
      <c r="M274" s="14">
        <f>IF(D274="","",YEAR(D274))</f>
      </c>
      <c r="N274" s="14">
        <f>IF(OR(G274="",N(H274)=0),"",MONTH(G274))</f>
      </c>
      <c r="O274" s="14">
        <f>IF(OR(G274="",N(H274)=0),"",YEAR(G274))</f>
      </c>
    </row>
    <row r="275" spans="1:15" x14ac:dyDescent="0.25">
      <c r="A275" s="10"/>
      <c r="B275" s="10"/>
      <c r="C275" s="10"/>
      <c r="D275" s="11"/>
      <c r="E275" s="11"/>
      <c r="F275" s="12"/>
      <c r="G275" s="11"/>
      <c r="H275" s="12"/>
      <c r="I275" s="13">
        <f>IF(F275="","",F275-N(H275))</f>
      </c>
      <c r="J275" s="14">
        <f>IF(F275="","",IF(F275-N(H275)&lt;=0,"PAID",IF(E275&lt;Settings!$E$4,"OVERDUE",IF(N(H275)&gt;0,"PARTIAL","OPEN"))))</f>
      </c>
      <c r="K275" s="14">
        <f>IF(J275="OVERDUE",Settings!$E$4-E275,"")</f>
      </c>
      <c r="L275" s="14">
        <f>IF(D275="","",MONTH(D275))</f>
      </c>
      <c r="M275" s="14">
        <f>IF(D275="","",YEAR(D275))</f>
      </c>
      <c r="N275" s="14">
        <f>IF(OR(G275="",N(H275)=0),"",MONTH(G275))</f>
      </c>
      <c r="O275" s="14">
        <f>IF(OR(G275="",N(H275)=0),"",YEAR(G275))</f>
      </c>
    </row>
    <row r="276" spans="1:15" x14ac:dyDescent="0.25">
      <c r="A276" s="10"/>
      <c r="B276" s="10"/>
      <c r="C276" s="10"/>
      <c r="D276" s="11"/>
      <c r="E276" s="11"/>
      <c r="F276" s="12"/>
      <c r="G276" s="11"/>
      <c r="H276" s="12"/>
      <c r="I276" s="13">
        <f>IF(F276="","",F276-N(H276))</f>
      </c>
      <c r="J276" s="14">
        <f>IF(F276="","",IF(F276-N(H276)&lt;=0,"PAID",IF(E276&lt;Settings!$E$4,"OVERDUE",IF(N(H276)&gt;0,"PARTIAL","OPEN"))))</f>
      </c>
      <c r="K276" s="14">
        <f>IF(J276="OVERDUE",Settings!$E$4-E276,"")</f>
      </c>
      <c r="L276" s="14">
        <f>IF(D276="","",MONTH(D276))</f>
      </c>
      <c r="M276" s="14">
        <f>IF(D276="","",YEAR(D276))</f>
      </c>
      <c r="N276" s="14">
        <f>IF(OR(G276="",N(H276)=0),"",MONTH(G276))</f>
      </c>
      <c r="O276" s="14">
        <f>IF(OR(G276="",N(H276)=0),"",YEAR(G276))</f>
      </c>
    </row>
    <row r="277" spans="1:15" x14ac:dyDescent="0.25">
      <c r="A277" s="10"/>
      <c r="B277" s="10"/>
      <c r="C277" s="10"/>
      <c r="D277" s="11"/>
      <c r="E277" s="11"/>
      <c r="F277" s="12"/>
      <c r="G277" s="11"/>
      <c r="H277" s="12"/>
      <c r="I277" s="13">
        <f>IF(F277="","",F277-N(H277))</f>
      </c>
      <c r="J277" s="14">
        <f>IF(F277="","",IF(F277-N(H277)&lt;=0,"PAID",IF(E277&lt;Settings!$E$4,"OVERDUE",IF(N(H277)&gt;0,"PARTIAL","OPEN"))))</f>
      </c>
      <c r="K277" s="14">
        <f>IF(J277="OVERDUE",Settings!$E$4-E277,"")</f>
      </c>
      <c r="L277" s="14">
        <f>IF(D277="","",MONTH(D277))</f>
      </c>
      <c r="M277" s="14">
        <f>IF(D277="","",YEAR(D277))</f>
      </c>
      <c r="N277" s="14">
        <f>IF(OR(G277="",N(H277)=0),"",MONTH(G277))</f>
      </c>
      <c r="O277" s="14">
        <f>IF(OR(G277="",N(H277)=0),"",YEAR(G277))</f>
      </c>
    </row>
    <row r="278" spans="1:15" x14ac:dyDescent="0.25">
      <c r="A278" s="10"/>
      <c r="B278" s="10"/>
      <c r="C278" s="10"/>
      <c r="D278" s="11"/>
      <c r="E278" s="11"/>
      <c r="F278" s="12"/>
      <c r="G278" s="11"/>
      <c r="H278" s="12"/>
      <c r="I278" s="13">
        <f>IF(F278="","",F278-N(H278))</f>
      </c>
      <c r="J278" s="14">
        <f>IF(F278="","",IF(F278-N(H278)&lt;=0,"PAID",IF(E278&lt;Settings!$E$4,"OVERDUE",IF(N(H278)&gt;0,"PARTIAL","OPEN"))))</f>
      </c>
      <c r="K278" s="14">
        <f>IF(J278="OVERDUE",Settings!$E$4-E278,"")</f>
      </c>
      <c r="L278" s="14">
        <f>IF(D278="","",MONTH(D278))</f>
      </c>
      <c r="M278" s="14">
        <f>IF(D278="","",YEAR(D278))</f>
      </c>
      <c r="N278" s="14">
        <f>IF(OR(G278="",N(H278)=0),"",MONTH(G278))</f>
      </c>
      <c r="O278" s="14">
        <f>IF(OR(G278="",N(H278)=0),"",YEAR(G278))</f>
      </c>
    </row>
    <row r="279" spans="1:15" x14ac:dyDescent="0.25">
      <c r="A279" s="10"/>
      <c r="B279" s="10"/>
      <c r="C279" s="10"/>
      <c r="D279" s="11"/>
      <c r="E279" s="11"/>
      <c r="F279" s="12"/>
      <c r="G279" s="11"/>
      <c r="H279" s="12"/>
      <c r="I279" s="13">
        <f>IF(F279="","",F279-N(H279))</f>
      </c>
      <c r="J279" s="14">
        <f>IF(F279="","",IF(F279-N(H279)&lt;=0,"PAID",IF(E279&lt;Settings!$E$4,"OVERDUE",IF(N(H279)&gt;0,"PARTIAL","OPEN"))))</f>
      </c>
      <c r="K279" s="14">
        <f>IF(J279="OVERDUE",Settings!$E$4-E279,"")</f>
      </c>
      <c r="L279" s="14">
        <f>IF(D279="","",MONTH(D279))</f>
      </c>
      <c r="M279" s="14">
        <f>IF(D279="","",YEAR(D279))</f>
      </c>
      <c r="N279" s="14">
        <f>IF(OR(G279="",N(H279)=0),"",MONTH(G279))</f>
      </c>
      <c r="O279" s="14">
        <f>IF(OR(G279="",N(H279)=0),"",YEAR(G279))</f>
      </c>
    </row>
    <row r="280" spans="1:15" x14ac:dyDescent="0.25">
      <c r="A280" s="10"/>
      <c r="B280" s="10"/>
      <c r="C280" s="10"/>
      <c r="D280" s="11"/>
      <c r="E280" s="11"/>
      <c r="F280" s="12"/>
      <c r="G280" s="11"/>
      <c r="H280" s="12"/>
      <c r="I280" s="13">
        <f>IF(F280="","",F280-N(H280))</f>
      </c>
      <c r="J280" s="14">
        <f>IF(F280="","",IF(F280-N(H280)&lt;=0,"PAID",IF(E280&lt;Settings!$E$4,"OVERDUE",IF(N(H280)&gt;0,"PARTIAL","OPEN"))))</f>
      </c>
      <c r="K280" s="14">
        <f>IF(J280="OVERDUE",Settings!$E$4-E280,"")</f>
      </c>
      <c r="L280" s="14">
        <f>IF(D280="","",MONTH(D280))</f>
      </c>
      <c r="M280" s="14">
        <f>IF(D280="","",YEAR(D280))</f>
      </c>
      <c r="N280" s="14">
        <f>IF(OR(G280="",N(H280)=0),"",MONTH(G280))</f>
      </c>
      <c r="O280" s="14">
        <f>IF(OR(G280="",N(H280)=0),"",YEAR(G280))</f>
      </c>
    </row>
    <row r="281" spans="1:15" x14ac:dyDescent="0.25">
      <c r="A281" s="10"/>
      <c r="B281" s="10"/>
      <c r="C281" s="10"/>
      <c r="D281" s="11"/>
      <c r="E281" s="11"/>
      <c r="F281" s="12"/>
      <c r="G281" s="11"/>
      <c r="H281" s="12"/>
      <c r="I281" s="13">
        <f>IF(F281="","",F281-N(H281))</f>
      </c>
      <c r="J281" s="14">
        <f>IF(F281="","",IF(F281-N(H281)&lt;=0,"PAID",IF(E281&lt;Settings!$E$4,"OVERDUE",IF(N(H281)&gt;0,"PARTIAL","OPEN"))))</f>
      </c>
      <c r="K281" s="14">
        <f>IF(J281="OVERDUE",Settings!$E$4-E281,"")</f>
      </c>
      <c r="L281" s="14">
        <f>IF(D281="","",MONTH(D281))</f>
      </c>
      <c r="M281" s="14">
        <f>IF(D281="","",YEAR(D281))</f>
      </c>
      <c r="N281" s="14">
        <f>IF(OR(G281="",N(H281)=0),"",MONTH(G281))</f>
      </c>
      <c r="O281" s="14">
        <f>IF(OR(G281="",N(H281)=0),"",YEAR(G281))</f>
      </c>
    </row>
    <row r="282" spans="1:15" x14ac:dyDescent="0.25">
      <c r="A282" s="10"/>
      <c r="B282" s="10"/>
      <c r="C282" s="10"/>
      <c r="D282" s="11"/>
      <c r="E282" s="11"/>
      <c r="F282" s="12"/>
      <c r="G282" s="11"/>
      <c r="H282" s="12"/>
      <c r="I282" s="13">
        <f>IF(F282="","",F282-N(H282))</f>
      </c>
      <c r="J282" s="14">
        <f>IF(F282="","",IF(F282-N(H282)&lt;=0,"PAID",IF(E282&lt;Settings!$E$4,"OVERDUE",IF(N(H282)&gt;0,"PARTIAL","OPEN"))))</f>
      </c>
      <c r="K282" s="14">
        <f>IF(J282="OVERDUE",Settings!$E$4-E282,"")</f>
      </c>
      <c r="L282" s="14">
        <f>IF(D282="","",MONTH(D282))</f>
      </c>
      <c r="M282" s="14">
        <f>IF(D282="","",YEAR(D282))</f>
      </c>
      <c r="N282" s="14">
        <f>IF(OR(G282="",N(H282)=0),"",MONTH(G282))</f>
      </c>
      <c r="O282" s="14">
        <f>IF(OR(G282="",N(H282)=0),"",YEAR(G282))</f>
      </c>
    </row>
    <row r="283" spans="1:15" x14ac:dyDescent="0.25">
      <c r="A283" s="10"/>
      <c r="B283" s="10"/>
      <c r="C283" s="10"/>
      <c r="D283" s="11"/>
      <c r="E283" s="11"/>
      <c r="F283" s="12"/>
      <c r="G283" s="11"/>
      <c r="H283" s="12"/>
      <c r="I283" s="13">
        <f>IF(F283="","",F283-N(H283))</f>
      </c>
      <c r="J283" s="14">
        <f>IF(F283="","",IF(F283-N(H283)&lt;=0,"PAID",IF(E283&lt;Settings!$E$4,"OVERDUE",IF(N(H283)&gt;0,"PARTIAL","OPEN"))))</f>
      </c>
      <c r="K283" s="14">
        <f>IF(J283="OVERDUE",Settings!$E$4-E283,"")</f>
      </c>
      <c r="L283" s="14">
        <f>IF(D283="","",MONTH(D283))</f>
      </c>
      <c r="M283" s="14">
        <f>IF(D283="","",YEAR(D283))</f>
      </c>
      <c r="N283" s="14">
        <f>IF(OR(G283="",N(H283)=0),"",MONTH(G283))</f>
      </c>
      <c r="O283" s="14">
        <f>IF(OR(G283="",N(H283)=0),"",YEAR(G283))</f>
      </c>
    </row>
    <row r="284" spans="1:15" x14ac:dyDescent="0.25">
      <c r="A284" s="10"/>
      <c r="B284" s="10"/>
      <c r="C284" s="10"/>
      <c r="D284" s="11"/>
      <c r="E284" s="11"/>
      <c r="F284" s="12"/>
      <c r="G284" s="11"/>
      <c r="H284" s="12"/>
      <c r="I284" s="13">
        <f>IF(F284="","",F284-N(H284))</f>
      </c>
      <c r="J284" s="14">
        <f>IF(F284="","",IF(F284-N(H284)&lt;=0,"PAID",IF(E284&lt;Settings!$E$4,"OVERDUE",IF(N(H284)&gt;0,"PARTIAL","OPEN"))))</f>
      </c>
      <c r="K284" s="14">
        <f>IF(J284="OVERDUE",Settings!$E$4-E284,"")</f>
      </c>
      <c r="L284" s="14">
        <f>IF(D284="","",MONTH(D284))</f>
      </c>
      <c r="M284" s="14">
        <f>IF(D284="","",YEAR(D284))</f>
      </c>
      <c r="N284" s="14">
        <f>IF(OR(G284="",N(H284)=0),"",MONTH(G284))</f>
      </c>
      <c r="O284" s="14">
        <f>IF(OR(G284="",N(H284)=0),"",YEAR(G284))</f>
      </c>
    </row>
    <row r="285" spans="1:15" x14ac:dyDescent="0.25">
      <c r="A285" s="10"/>
      <c r="B285" s="10"/>
      <c r="C285" s="10"/>
      <c r="D285" s="11"/>
      <c r="E285" s="11"/>
      <c r="F285" s="12"/>
      <c r="G285" s="11"/>
      <c r="H285" s="12"/>
      <c r="I285" s="13">
        <f>IF(F285="","",F285-N(H285))</f>
      </c>
      <c r="J285" s="14">
        <f>IF(F285="","",IF(F285-N(H285)&lt;=0,"PAID",IF(E285&lt;Settings!$E$4,"OVERDUE",IF(N(H285)&gt;0,"PARTIAL","OPEN"))))</f>
      </c>
      <c r="K285" s="14">
        <f>IF(J285="OVERDUE",Settings!$E$4-E285,"")</f>
      </c>
      <c r="L285" s="14">
        <f>IF(D285="","",MONTH(D285))</f>
      </c>
      <c r="M285" s="14">
        <f>IF(D285="","",YEAR(D285))</f>
      </c>
      <c r="N285" s="14">
        <f>IF(OR(G285="",N(H285)=0),"",MONTH(G285))</f>
      </c>
      <c r="O285" s="14">
        <f>IF(OR(G285="",N(H285)=0),"",YEAR(G285))</f>
      </c>
    </row>
    <row r="286" spans="1:15" x14ac:dyDescent="0.25">
      <c r="A286" s="10"/>
      <c r="B286" s="10"/>
      <c r="C286" s="10"/>
      <c r="D286" s="11"/>
      <c r="E286" s="11"/>
      <c r="F286" s="12"/>
      <c r="G286" s="11"/>
      <c r="H286" s="12"/>
      <c r="I286" s="13">
        <f>IF(F286="","",F286-N(H286))</f>
      </c>
      <c r="J286" s="14">
        <f>IF(F286="","",IF(F286-N(H286)&lt;=0,"PAID",IF(E286&lt;Settings!$E$4,"OVERDUE",IF(N(H286)&gt;0,"PARTIAL","OPEN"))))</f>
      </c>
      <c r="K286" s="14">
        <f>IF(J286="OVERDUE",Settings!$E$4-E286,"")</f>
      </c>
      <c r="L286" s="14">
        <f>IF(D286="","",MONTH(D286))</f>
      </c>
      <c r="M286" s="14">
        <f>IF(D286="","",YEAR(D286))</f>
      </c>
      <c r="N286" s="14">
        <f>IF(OR(G286="",N(H286)=0),"",MONTH(G286))</f>
      </c>
      <c r="O286" s="14">
        <f>IF(OR(G286="",N(H286)=0),"",YEAR(G286))</f>
      </c>
    </row>
    <row r="287" spans="1:15" x14ac:dyDescent="0.25">
      <c r="A287" s="10"/>
      <c r="B287" s="10"/>
      <c r="C287" s="10"/>
      <c r="D287" s="11"/>
      <c r="E287" s="11"/>
      <c r="F287" s="12"/>
      <c r="G287" s="11"/>
      <c r="H287" s="12"/>
      <c r="I287" s="13">
        <f>IF(F287="","",F287-N(H287))</f>
      </c>
      <c r="J287" s="14">
        <f>IF(F287="","",IF(F287-N(H287)&lt;=0,"PAID",IF(E287&lt;Settings!$E$4,"OVERDUE",IF(N(H287)&gt;0,"PARTIAL","OPEN"))))</f>
      </c>
      <c r="K287" s="14">
        <f>IF(J287="OVERDUE",Settings!$E$4-E287,"")</f>
      </c>
      <c r="L287" s="14">
        <f>IF(D287="","",MONTH(D287))</f>
      </c>
      <c r="M287" s="14">
        <f>IF(D287="","",YEAR(D287))</f>
      </c>
      <c r="N287" s="14">
        <f>IF(OR(G287="",N(H287)=0),"",MONTH(G287))</f>
      </c>
      <c r="O287" s="14">
        <f>IF(OR(G287="",N(H287)=0),"",YEAR(G287))</f>
      </c>
    </row>
    <row r="288" spans="1:15" x14ac:dyDescent="0.25">
      <c r="A288" s="10"/>
      <c r="B288" s="10"/>
      <c r="C288" s="10"/>
      <c r="D288" s="11"/>
      <c r="E288" s="11"/>
      <c r="F288" s="12"/>
      <c r="G288" s="11"/>
      <c r="H288" s="12"/>
      <c r="I288" s="13">
        <f>IF(F288="","",F288-N(H288))</f>
      </c>
      <c r="J288" s="14">
        <f>IF(F288="","",IF(F288-N(H288)&lt;=0,"PAID",IF(E288&lt;Settings!$E$4,"OVERDUE",IF(N(H288)&gt;0,"PARTIAL","OPEN"))))</f>
      </c>
      <c r="K288" s="14">
        <f>IF(J288="OVERDUE",Settings!$E$4-E288,"")</f>
      </c>
      <c r="L288" s="14">
        <f>IF(D288="","",MONTH(D288))</f>
      </c>
      <c r="M288" s="14">
        <f>IF(D288="","",YEAR(D288))</f>
      </c>
      <c r="N288" s="14">
        <f>IF(OR(G288="",N(H288)=0),"",MONTH(G288))</f>
      </c>
      <c r="O288" s="14">
        <f>IF(OR(G288="",N(H288)=0),"",YEAR(G288))</f>
      </c>
    </row>
    <row r="289" spans="1:15" x14ac:dyDescent="0.25">
      <c r="A289" s="10"/>
      <c r="B289" s="10"/>
      <c r="C289" s="10"/>
      <c r="D289" s="11"/>
      <c r="E289" s="11"/>
      <c r="F289" s="12"/>
      <c r="G289" s="11"/>
      <c r="H289" s="12"/>
      <c r="I289" s="13">
        <f>IF(F289="","",F289-N(H289))</f>
      </c>
      <c r="J289" s="14">
        <f>IF(F289="","",IF(F289-N(H289)&lt;=0,"PAID",IF(E289&lt;Settings!$E$4,"OVERDUE",IF(N(H289)&gt;0,"PARTIAL","OPEN"))))</f>
      </c>
      <c r="K289" s="14">
        <f>IF(J289="OVERDUE",Settings!$E$4-E289,"")</f>
      </c>
      <c r="L289" s="14">
        <f>IF(D289="","",MONTH(D289))</f>
      </c>
      <c r="M289" s="14">
        <f>IF(D289="","",YEAR(D289))</f>
      </c>
      <c r="N289" s="14">
        <f>IF(OR(G289="",N(H289)=0),"",MONTH(G289))</f>
      </c>
      <c r="O289" s="14">
        <f>IF(OR(G289="",N(H289)=0),"",YEAR(G289))</f>
      </c>
    </row>
    <row r="290" spans="1:15" x14ac:dyDescent="0.25">
      <c r="A290" s="10"/>
      <c r="B290" s="10"/>
      <c r="C290" s="10"/>
      <c r="D290" s="11"/>
      <c r="E290" s="11"/>
      <c r="F290" s="12"/>
      <c r="G290" s="11"/>
      <c r="H290" s="12"/>
      <c r="I290" s="13">
        <f>IF(F290="","",F290-N(H290))</f>
      </c>
      <c r="J290" s="14">
        <f>IF(F290="","",IF(F290-N(H290)&lt;=0,"PAID",IF(E290&lt;Settings!$E$4,"OVERDUE",IF(N(H290)&gt;0,"PARTIAL","OPEN"))))</f>
      </c>
      <c r="K290" s="14">
        <f>IF(J290="OVERDUE",Settings!$E$4-E290,"")</f>
      </c>
      <c r="L290" s="14">
        <f>IF(D290="","",MONTH(D290))</f>
      </c>
      <c r="M290" s="14">
        <f>IF(D290="","",YEAR(D290))</f>
      </c>
      <c r="N290" s="14">
        <f>IF(OR(G290="",N(H290)=0),"",MONTH(G290))</f>
      </c>
      <c r="O290" s="14">
        <f>IF(OR(G290="",N(H290)=0),"",YEAR(G290))</f>
      </c>
    </row>
    <row r="291" spans="1:15" x14ac:dyDescent="0.25">
      <c r="A291" s="10"/>
      <c r="B291" s="10"/>
      <c r="C291" s="10"/>
      <c r="D291" s="11"/>
      <c r="E291" s="11"/>
      <c r="F291" s="12"/>
      <c r="G291" s="11"/>
      <c r="H291" s="12"/>
      <c r="I291" s="13">
        <f>IF(F291="","",F291-N(H291))</f>
      </c>
      <c r="J291" s="14">
        <f>IF(F291="","",IF(F291-N(H291)&lt;=0,"PAID",IF(E291&lt;Settings!$E$4,"OVERDUE",IF(N(H291)&gt;0,"PARTIAL","OPEN"))))</f>
      </c>
      <c r="K291" s="14">
        <f>IF(J291="OVERDUE",Settings!$E$4-E291,"")</f>
      </c>
      <c r="L291" s="14">
        <f>IF(D291="","",MONTH(D291))</f>
      </c>
      <c r="M291" s="14">
        <f>IF(D291="","",YEAR(D291))</f>
      </c>
      <c r="N291" s="14">
        <f>IF(OR(G291="",N(H291)=0),"",MONTH(G291))</f>
      </c>
      <c r="O291" s="14">
        <f>IF(OR(G291="",N(H291)=0),"",YEAR(G291))</f>
      </c>
    </row>
    <row r="292" spans="1:15" x14ac:dyDescent="0.25">
      <c r="A292" s="10"/>
      <c r="B292" s="10"/>
      <c r="C292" s="10"/>
      <c r="D292" s="11"/>
      <c r="E292" s="11"/>
      <c r="F292" s="12"/>
      <c r="G292" s="11"/>
      <c r="H292" s="12"/>
      <c r="I292" s="13">
        <f>IF(F292="","",F292-N(H292))</f>
      </c>
      <c r="J292" s="14">
        <f>IF(F292="","",IF(F292-N(H292)&lt;=0,"PAID",IF(E292&lt;Settings!$E$4,"OVERDUE",IF(N(H292)&gt;0,"PARTIAL","OPEN"))))</f>
      </c>
      <c r="K292" s="14">
        <f>IF(J292="OVERDUE",Settings!$E$4-E292,"")</f>
      </c>
      <c r="L292" s="14">
        <f>IF(D292="","",MONTH(D292))</f>
      </c>
      <c r="M292" s="14">
        <f>IF(D292="","",YEAR(D292))</f>
      </c>
      <c r="N292" s="14">
        <f>IF(OR(G292="",N(H292)=0),"",MONTH(G292))</f>
      </c>
      <c r="O292" s="14">
        <f>IF(OR(G292="",N(H292)=0),"",YEAR(G292))</f>
      </c>
    </row>
    <row r="293" spans="1:15" x14ac:dyDescent="0.25">
      <c r="A293" s="10"/>
      <c r="B293" s="10"/>
      <c r="C293" s="10"/>
      <c r="D293" s="11"/>
      <c r="E293" s="11"/>
      <c r="F293" s="12"/>
      <c r="G293" s="11"/>
      <c r="H293" s="12"/>
      <c r="I293" s="13">
        <f>IF(F293="","",F293-N(H293))</f>
      </c>
      <c r="J293" s="14">
        <f>IF(F293="","",IF(F293-N(H293)&lt;=0,"PAID",IF(E293&lt;Settings!$E$4,"OVERDUE",IF(N(H293)&gt;0,"PARTIAL","OPEN"))))</f>
      </c>
      <c r="K293" s="14">
        <f>IF(J293="OVERDUE",Settings!$E$4-E293,"")</f>
      </c>
      <c r="L293" s="14">
        <f>IF(D293="","",MONTH(D293))</f>
      </c>
      <c r="M293" s="14">
        <f>IF(D293="","",YEAR(D293))</f>
      </c>
      <c r="N293" s="14">
        <f>IF(OR(G293="",N(H293)=0),"",MONTH(G293))</f>
      </c>
      <c r="O293" s="14">
        <f>IF(OR(G293="",N(H293)=0),"",YEAR(G293))</f>
      </c>
    </row>
    <row r="294" spans="1:15" x14ac:dyDescent="0.25">
      <c r="A294" s="10"/>
      <c r="B294" s="10"/>
      <c r="C294" s="10"/>
      <c r="D294" s="11"/>
      <c r="E294" s="11"/>
      <c r="F294" s="12"/>
      <c r="G294" s="11"/>
      <c r="H294" s="12"/>
      <c r="I294" s="13">
        <f>IF(F294="","",F294-N(H294))</f>
      </c>
      <c r="J294" s="14">
        <f>IF(F294="","",IF(F294-N(H294)&lt;=0,"PAID",IF(E294&lt;Settings!$E$4,"OVERDUE",IF(N(H294)&gt;0,"PARTIAL","OPEN"))))</f>
      </c>
      <c r="K294" s="14">
        <f>IF(J294="OVERDUE",Settings!$E$4-E294,"")</f>
      </c>
      <c r="L294" s="14">
        <f>IF(D294="","",MONTH(D294))</f>
      </c>
      <c r="M294" s="14">
        <f>IF(D294="","",YEAR(D294))</f>
      </c>
      <c r="N294" s="14">
        <f>IF(OR(G294="",N(H294)=0),"",MONTH(G294))</f>
      </c>
      <c r="O294" s="14">
        <f>IF(OR(G294="",N(H294)=0),"",YEAR(G294))</f>
      </c>
    </row>
    <row r="295" spans="1:15" x14ac:dyDescent="0.25">
      <c r="A295" s="10"/>
      <c r="B295" s="10"/>
      <c r="C295" s="10"/>
      <c r="D295" s="11"/>
      <c r="E295" s="11"/>
      <c r="F295" s="12"/>
      <c r="G295" s="11"/>
      <c r="H295" s="12"/>
      <c r="I295" s="13">
        <f>IF(F295="","",F295-N(H295))</f>
      </c>
      <c r="J295" s="14">
        <f>IF(F295="","",IF(F295-N(H295)&lt;=0,"PAID",IF(E295&lt;Settings!$E$4,"OVERDUE",IF(N(H295)&gt;0,"PARTIAL","OPEN"))))</f>
      </c>
      <c r="K295" s="14">
        <f>IF(J295="OVERDUE",Settings!$E$4-E295,"")</f>
      </c>
      <c r="L295" s="14">
        <f>IF(D295="","",MONTH(D295))</f>
      </c>
      <c r="M295" s="14">
        <f>IF(D295="","",YEAR(D295))</f>
      </c>
      <c r="N295" s="14">
        <f>IF(OR(G295="",N(H295)=0),"",MONTH(G295))</f>
      </c>
      <c r="O295" s="14">
        <f>IF(OR(G295="",N(H295)=0),"",YEAR(G295))</f>
      </c>
    </row>
    <row r="296" spans="1:15" x14ac:dyDescent="0.25">
      <c r="A296" s="10"/>
      <c r="B296" s="10"/>
      <c r="C296" s="10"/>
      <c r="D296" s="11"/>
      <c r="E296" s="11"/>
      <c r="F296" s="12"/>
      <c r="G296" s="11"/>
      <c r="H296" s="12"/>
      <c r="I296" s="13">
        <f>IF(F296="","",F296-N(H296))</f>
      </c>
      <c r="J296" s="14">
        <f>IF(F296="","",IF(F296-N(H296)&lt;=0,"PAID",IF(E296&lt;Settings!$E$4,"OVERDUE",IF(N(H296)&gt;0,"PARTIAL","OPEN"))))</f>
      </c>
      <c r="K296" s="14">
        <f>IF(J296="OVERDUE",Settings!$E$4-E296,"")</f>
      </c>
      <c r="L296" s="14">
        <f>IF(D296="","",MONTH(D296))</f>
      </c>
      <c r="M296" s="14">
        <f>IF(D296="","",YEAR(D296))</f>
      </c>
      <c r="N296" s="14">
        <f>IF(OR(G296="",N(H296)=0),"",MONTH(G296))</f>
      </c>
      <c r="O296" s="14">
        <f>IF(OR(G296="",N(H296)=0),"",YEAR(G296))</f>
      </c>
    </row>
    <row r="297" spans="1:15" x14ac:dyDescent="0.25">
      <c r="A297" s="10"/>
      <c r="B297" s="10"/>
      <c r="C297" s="10"/>
      <c r="D297" s="11"/>
      <c r="E297" s="11"/>
      <c r="F297" s="12"/>
      <c r="G297" s="11"/>
      <c r="H297" s="12"/>
      <c r="I297" s="13">
        <f>IF(F297="","",F297-N(H297))</f>
      </c>
      <c r="J297" s="14">
        <f>IF(F297="","",IF(F297-N(H297)&lt;=0,"PAID",IF(E297&lt;Settings!$E$4,"OVERDUE",IF(N(H297)&gt;0,"PARTIAL","OPEN"))))</f>
      </c>
      <c r="K297" s="14">
        <f>IF(J297="OVERDUE",Settings!$E$4-E297,"")</f>
      </c>
      <c r="L297" s="14">
        <f>IF(D297="","",MONTH(D297))</f>
      </c>
      <c r="M297" s="14">
        <f>IF(D297="","",YEAR(D297))</f>
      </c>
      <c r="N297" s="14">
        <f>IF(OR(G297="",N(H297)=0),"",MONTH(G297))</f>
      </c>
      <c r="O297" s="14">
        <f>IF(OR(G297="",N(H297)=0),"",YEAR(G297))</f>
      </c>
    </row>
    <row r="298" spans="1:15" x14ac:dyDescent="0.25">
      <c r="A298" s="10"/>
      <c r="B298" s="10"/>
      <c r="C298" s="10"/>
      <c r="D298" s="11"/>
      <c r="E298" s="11"/>
      <c r="F298" s="12"/>
      <c r="G298" s="11"/>
      <c r="H298" s="12"/>
      <c r="I298" s="13">
        <f>IF(F298="","",F298-N(H298))</f>
      </c>
      <c r="J298" s="14">
        <f>IF(F298="","",IF(F298-N(H298)&lt;=0,"PAID",IF(E298&lt;Settings!$E$4,"OVERDUE",IF(N(H298)&gt;0,"PARTIAL","OPEN"))))</f>
      </c>
      <c r="K298" s="14">
        <f>IF(J298="OVERDUE",Settings!$E$4-E298,"")</f>
      </c>
      <c r="L298" s="14">
        <f>IF(D298="","",MONTH(D298))</f>
      </c>
      <c r="M298" s="14">
        <f>IF(D298="","",YEAR(D298))</f>
      </c>
      <c r="N298" s="14">
        <f>IF(OR(G298="",N(H298)=0),"",MONTH(G298))</f>
      </c>
      <c r="O298" s="14">
        <f>IF(OR(G298="",N(H298)=0),"",YEAR(G298))</f>
      </c>
    </row>
    <row r="299" spans="1:15" x14ac:dyDescent="0.25">
      <c r="A299" s="10"/>
      <c r="B299" s="10"/>
      <c r="C299" s="10"/>
      <c r="D299" s="11"/>
      <c r="E299" s="11"/>
      <c r="F299" s="12"/>
      <c r="G299" s="11"/>
      <c r="H299" s="12"/>
      <c r="I299" s="13">
        <f>IF(F299="","",F299-N(H299))</f>
      </c>
      <c r="J299" s="14">
        <f>IF(F299="","",IF(F299-N(H299)&lt;=0,"PAID",IF(E299&lt;Settings!$E$4,"OVERDUE",IF(N(H299)&gt;0,"PARTIAL","OPEN"))))</f>
      </c>
      <c r="K299" s="14">
        <f>IF(J299="OVERDUE",Settings!$E$4-E299,"")</f>
      </c>
      <c r="L299" s="14">
        <f>IF(D299="","",MONTH(D299))</f>
      </c>
      <c r="M299" s="14">
        <f>IF(D299="","",YEAR(D299))</f>
      </c>
      <c r="N299" s="14">
        <f>IF(OR(G299="",N(H299)=0),"",MONTH(G299))</f>
      </c>
      <c r="O299" s="14">
        <f>IF(OR(G299="",N(H299)=0),"",YEAR(G299))</f>
      </c>
    </row>
    <row r="300" spans="1:15" x14ac:dyDescent="0.25">
      <c r="A300" s="10"/>
      <c r="B300" s="10"/>
      <c r="C300" s="10"/>
      <c r="D300" s="11"/>
      <c r="E300" s="11"/>
      <c r="F300" s="12"/>
      <c r="G300" s="11"/>
      <c r="H300" s="12"/>
      <c r="I300" s="13">
        <f>IF(F300="","",F300-N(H300))</f>
      </c>
      <c r="J300" s="14">
        <f>IF(F300="","",IF(F300-N(H300)&lt;=0,"PAID",IF(E300&lt;Settings!$E$4,"OVERDUE",IF(N(H300)&gt;0,"PARTIAL","OPEN"))))</f>
      </c>
      <c r="K300" s="14">
        <f>IF(J300="OVERDUE",Settings!$E$4-E300,"")</f>
      </c>
      <c r="L300" s="14">
        <f>IF(D300="","",MONTH(D300))</f>
      </c>
      <c r="M300" s="14">
        <f>IF(D300="","",YEAR(D300))</f>
      </c>
      <c r="N300" s="14">
        <f>IF(OR(G300="",N(H300)=0),"",MONTH(G300))</f>
      </c>
      <c r="O300" s="14">
        <f>IF(OR(G300="",N(H300)=0),"",YEAR(G300))</f>
      </c>
    </row>
    <row r="301" spans="1:15" x14ac:dyDescent="0.25">
      <c r="A301" s="10"/>
      <c r="B301" s="10"/>
      <c r="C301" s="10"/>
      <c r="D301" s="11"/>
      <c r="E301" s="11"/>
      <c r="F301" s="12"/>
      <c r="G301" s="11"/>
      <c r="H301" s="12"/>
      <c r="I301" s="13">
        <f>IF(F301="","",F301-N(H301))</f>
      </c>
      <c r="J301" s="14">
        <f>IF(F301="","",IF(F301-N(H301)&lt;=0,"PAID",IF(E301&lt;Settings!$E$4,"OVERDUE",IF(N(H301)&gt;0,"PARTIAL","OPEN"))))</f>
      </c>
      <c r="K301" s="14">
        <f>IF(J301="OVERDUE",Settings!$E$4-E301,"")</f>
      </c>
      <c r="L301" s="14">
        <f>IF(D301="","",MONTH(D301))</f>
      </c>
      <c r="M301" s="14">
        <f>IF(D301="","",YEAR(D301))</f>
      </c>
      <c r="N301" s="14">
        <f>IF(OR(G301="",N(H301)=0),"",MONTH(G301))</f>
      </c>
      <c r="O301" s="14">
        <f>IF(OR(G301="",N(H301)=0),"",YEAR(G301))</f>
      </c>
    </row>
    <row r="302" spans="1:15" x14ac:dyDescent="0.25">
      <c r="A302" s="10"/>
      <c r="B302" s="10"/>
      <c r="C302" s="10"/>
      <c r="D302" s="11"/>
      <c r="E302" s="11"/>
      <c r="F302" s="12"/>
      <c r="G302" s="11"/>
      <c r="H302" s="12"/>
      <c r="I302" s="13">
        <f>IF(F302="","",F302-N(H302))</f>
      </c>
      <c r="J302" s="14">
        <f>IF(F302="","",IF(F302-N(H302)&lt;=0,"PAID",IF(E302&lt;Settings!$E$4,"OVERDUE",IF(N(H302)&gt;0,"PARTIAL","OPEN"))))</f>
      </c>
      <c r="K302" s="14">
        <f>IF(J302="OVERDUE",Settings!$E$4-E302,"")</f>
      </c>
      <c r="L302" s="14">
        <f>IF(D302="","",MONTH(D302))</f>
      </c>
      <c r="M302" s="14">
        <f>IF(D302="","",YEAR(D302))</f>
      </c>
      <c r="N302" s="14">
        <f>IF(OR(G302="",N(H302)=0),"",MONTH(G302))</f>
      </c>
      <c r="O302" s="14">
        <f>IF(OR(G302="",N(H302)=0),"",YEAR(G302))</f>
      </c>
    </row>
    <row r="303" spans="1:15" x14ac:dyDescent="0.25">
      <c r="A303" s="10"/>
      <c r="B303" s="10"/>
      <c r="C303" s="10"/>
      <c r="D303" s="11"/>
      <c r="E303" s="11"/>
      <c r="F303" s="12"/>
      <c r="G303" s="11"/>
      <c r="H303" s="12"/>
      <c r="I303" s="13">
        <f>IF(F303="","",F303-N(H303))</f>
      </c>
      <c r="J303" s="14">
        <f>IF(F303="","",IF(F303-N(H303)&lt;=0,"PAID",IF(E303&lt;Settings!$E$4,"OVERDUE",IF(N(H303)&gt;0,"PARTIAL","OPEN"))))</f>
      </c>
      <c r="K303" s="14">
        <f>IF(J303="OVERDUE",Settings!$E$4-E303,"")</f>
      </c>
      <c r="L303" s="14">
        <f>IF(D303="","",MONTH(D303))</f>
      </c>
      <c r="M303" s="14">
        <f>IF(D303="","",YEAR(D303))</f>
      </c>
      <c r="N303" s="14">
        <f>IF(OR(G303="",N(H303)=0),"",MONTH(G303))</f>
      </c>
      <c r="O303" s="14">
        <f>IF(OR(G303="",N(H303)=0),"",YEAR(G303))</f>
      </c>
    </row>
    <row r="304" spans="1:15" x14ac:dyDescent="0.25">
      <c r="A304" s="10"/>
      <c r="B304" s="10"/>
      <c r="C304" s="10"/>
      <c r="D304" s="11"/>
      <c r="E304" s="11"/>
      <c r="F304" s="12"/>
      <c r="G304" s="11"/>
      <c r="H304" s="12"/>
      <c r="I304" s="13">
        <f>IF(F304="","",F304-N(H304))</f>
      </c>
      <c r="J304" s="14">
        <f>IF(F304="","",IF(F304-N(H304)&lt;=0,"PAID",IF(E304&lt;Settings!$E$4,"OVERDUE",IF(N(H304)&gt;0,"PARTIAL","OPEN"))))</f>
      </c>
      <c r="K304" s="14">
        <f>IF(J304="OVERDUE",Settings!$E$4-E304,"")</f>
      </c>
      <c r="L304" s="14">
        <f>IF(D304="","",MONTH(D304))</f>
      </c>
      <c r="M304" s="14">
        <f>IF(D304="","",YEAR(D304))</f>
      </c>
      <c r="N304" s="14">
        <f>IF(OR(G304="",N(H304)=0),"",MONTH(G304))</f>
      </c>
      <c r="O304" s="14">
        <f>IF(OR(G304="",N(H304)=0),"",YEAR(G304))</f>
      </c>
    </row>
    <row r="305" spans="1:15" x14ac:dyDescent="0.25">
      <c r="A305" s="10"/>
      <c r="B305" s="10"/>
      <c r="C305" s="10"/>
      <c r="D305" s="11"/>
      <c r="E305" s="11"/>
      <c r="F305" s="12"/>
      <c r="G305" s="11"/>
      <c r="H305" s="12"/>
      <c r="I305" s="13">
        <f>IF(F305="","",F305-N(H305))</f>
      </c>
      <c r="J305" s="14">
        <f>IF(F305="","",IF(F305-N(H305)&lt;=0,"PAID",IF(E305&lt;Settings!$E$4,"OVERDUE",IF(N(H305)&gt;0,"PARTIAL","OPEN"))))</f>
      </c>
      <c r="K305" s="14">
        <f>IF(J305="OVERDUE",Settings!$E$4-E305,"")</f>
      </c>
      <c r="L305" s="14">
        <f>IF(D305="","",MONTH(D305))</f>
      </c>
      <c r="M305" s="14">
        <f>IF(D305="","",YEAR(D305))</f>
      </c>
      <c r="N305" s="14">
        <f>IF(OR(G305="",N(H305)=0),"",MONTH(G305))</f>
      </c>
      <c r="O305" s="14">
        <f>IF(OR(G305="",N(H305)=0),"",YEAR(G305))</f>
      </c>
    </row>
    <row r="306" spans="1:15" x14ac:dyDescent="0.25">
      <c r="A306" s="10"/>
      <c r="B306" s="10"/>
      <c r="C306" s="10"/>
      <c r="D306" s="11"/>
      <c r="E306" s="11"/>
      <c r="F306" s="12"/>
      <c r="G306" s="11"/>
      <c r="H306" s="12"/>
      <c r="I306" s="13">
        <f>IF(F306="","",F306-N(H306))</f>
      </c>
      <c r="J306" s="14">
        <f>IF(F306="","",IF(F306-N(H306)&lt;=0,"PAID",IF(E306&lt;Settings!$E$4,"OVERDUE",IF(N(H306)&gt;0,"PARTIAL","OPEN"))))</f>
      </c>
      <c r="K306" s="14">
        <f>IF(J306="OVERDUE",Settings!$E$4-E306,"")</f>
      </c>
      <c r="L306" s="14">
        <f>IF(D306="","",MONTH(D306))</f>
      </c>
      <c r="M306" s="14">
        <f>IF(D306="","",YEAR(D306))</f>
      </c>
      <c r="N306" s="14">
        <f>IF(OR(G306="",N(H306)=0),"",MONTH(G306))</f>
      </c>
      <c r="O306" s="14">
        <f>IF(OR(G306="",N(H306)=0),"",YEAR(G306))</f>
      </c>
    </row>
    <row r="307" spans="1:15" x14ac:dyDescent="0.25">
      <c r="A307" s="10"/>
      <c r="B307" s="10"/>
      <c r="C307" s="10"/>
      <c r="D307" s="11"/>
      <c r="E307" s="11"/>
      <c r="F307" s="12"/>
      <c r="G307" s="11"/>
      <c r="H307" s="12"/>
      <c r="I307" s="13">
        <f>IF(F307="","",F307-N(H307))</f>
      </c>
      <c r="J307" s="14">
        <f>IF(F307="","",IF(F307-N(H307)&lt;=0,"PAID",IF(E307&lt;Settings!$E$4,"OVERDUE",IF(N(H307)&gt;0,"PARTIAL","OPEN"))))</f>
      </c>
      <c r="K307" s="14">
        <f>IF(J307="OVERDUE",Settings!$E$4-E307,"")</f>
      </c>
      <c r="L307" s="14">
        <f>IF(D307="","",MONTH(D307))</f>
      </c>
      <c r="M307" s="14">
        <f>IF(D307="","",YEAR(D307))</f>
      </c>
      <c r="N307" s="14">
        <f>IF(OR(G307="",N(H307)=0),"",MONTH(G307))</f>
      </c>
      <c r="O307" s="14">
        <f>IF(OR(G307="",N(H307)=0),"",YEAR(G307))</f>
      </c>
    </row>
    <row r="308" spans="1:15" x14ac:dyDescent="0.25">
      <c r="A308" s="10"/>
      <c r="B308" s="10"/>
      <c r="C308" s="10"/>
      <c r="D308" s="11"/>
      <c r="E308" s="11"/>
      <c r="F308" s="12"/>
      <c r="G308" s="11"/>
      <c r="H308" s="12"/>
      <c r="I308" s="13">
        <f>IF(F308="","",F308-N(H308))</f>
      </c>
      <c r="J308" s="14">
        <f>IF(F308="","",IF(F308-N(H308)&lt;=0,"PAID",IF(E308&lt;Settings!$E$4,"OVERDUE",IF(N(H308)&gt;0,"PARTIAL","OPEN"))))</f>
      </c>
      <c r="K308" s="14">
        <f>IF(J308="OVERDUE",Settings!$E$4-E308,"")</f>
      </c>
      <c r="L308" s="14">
        <f>IF(D308="","",MONTH(D308))</f>
      </c>
      <c r="M308" s="14">
        <f>IF(D308="","",YEAR(D308))</f>
      </c>
      <c r="N308" s="14">
        <f>IF(OR(G308="",N(H308)=0),"",MONTH(G308))</f>
      </c>
      <c r="O308" s="14">
        <f>IF(OR(G308="",N(H308)=0),"",YEAR(G308))</f>
      </c>
    </row>
    <row r="309" spans="1:15" x14ac:dyDescent="0.25">
      <c r="A309" s="10"/>
      <c r="B309" s="10"/>
      <c r="C309" s="10"/>
      <c r="D309" s="11"/>
      <c r="E309" s="11"/>
      <c r="F309" s="12"/>
      <c r="G309" s="11"/>
      <c r="H309" s="12"/>
      <c r="I309" s="13">
        <f>IF(F309="","",F309-N(H309))</f>
      </c>
      <c r="J309" s="14">
        <f>IF(F309="","",IF(F309-N(H309)&lt;=0,"PAID",IF(E309&lt;Settings!$E$4,"OVERDUE",IF(N(H309)&gt;0,"PARTIAL","OPEN"))))</f>
      </c>
      <c r="K309" s="14">
        <f>IF(J309="OVERDUE",Settings!$E$4-E309,"")</f>
      </c>
      <c r="L309" s="14">
        <f>IF(D309="","",MONTH(D309))</f>
      </c>
      <c r="M309" s="14">
        <f>IF(D309="","",YEAR(D309))</f>
      </c>
      <c r="N309" s="14">
        <f>IF(OR(G309="",N(H309)=0),"",MONTH(G309))</f>
      </c>
      <c r="O309" s="14">
        <f>IF(OR(G309="",N(H309)=0),"",YEAR(G309))</f>
      </c>
    </row>
    <row r="310" spans="1:15" x14ac:dyDescent="0.25">
      <c r="A310" s="10"/>
      <c r="B310" s="10"/>
      <c r="C310" s="10"/>
      <c r="D310" s="11"/>
      <c r="E310" s="11"/>
      <c r="F310" s="12"/>
      <c r="G310" s="11"/>
      <c r="H310" s="12"/>
      <c r="I310" s="13">
        <f>IF(F310="","",F310-N(H310))</f>
      </c>
      <c r="J310" s="14">
        <f>IF(F310="","",IF(F310-N(H310)&lt;=0,"PAID",IF(E310&lt;Settings!$E$4,"OVERDUE",IF(N(H310)&gt;0,"PARTIAL","OPEN"))))</f>
      </c>
      <c r="K310" s="14">
        <f>IF(J310="OVERDUE",Settings!$E$4-E310,"")</f>
      </c>
      <c r="L310" s="14">
        <f>IF(D310="","",MONTH(D310))</f>
      </c>
      <c r="M310" s="14">
        <f>IF(D310="","",YEAR(D310))</f>
      </c>
      <c r="N310" s="14">
        <f>IF(OR(G310="",N(H310)=0),"",MONTH(G310))</f>
      </c>
      <c r="O310" s="14">
        <f>IF(OR(G310="",N(H310)=0),"",YEAR(G310))</f>
      </c>
    </row>
    <row r="311" spans="1:15" x14ac:dyDescent="0.25">
      <c r="A311" s="10"/>
      <c r="B311" s="10"/>
      <c r="C311" s="10"/>
      <c r="D311" s="11"/>
      <c r="E311" s="11"/>
      <c r="F311" s="12"/>
      <c r="G311" s="11"/>
      <c r="H311" s="12"/>
      <c r="I311" s="13">
        <f>IF(F311="","",F311-N(H311))</f>
      </c>
      <c r="J311" s="14">
        <f>IF(F311="","",IF(F311-N(H311)&lt;=0,"PAID",IF(E311&lt;Settings!$E$4,"OVERDUE",IF(N(H311)&gt;0,"PARTIAL","OPEN"))))</f>
      </c>
      <c r="K311" s="14">
        <f>IF(J311="OVERDUE",Settings!$E$4-E311,"")</f>
      </c>
      <c r="L311" s="14">
        <f>IF(D311="","",MONTH(D311))</f>
      </c>
      <c r="M311" s="14">
        <f>IF(D311="","",YEAR(D311))</f>
      </c>
      <c r="N311" s="14">
        <f>IF(OR(G311="",N(H311)=0),"",MONTH(G311))</f>
      </c>
      <c r="O311" s="14">
        <f>IF(OR(G311="",N(H311)=0),"",YEAR(G311))</f>
      </c>
    </row>
    <row r="312" spans="1:15" x14ac:dyDescent="0.25">
      <c r="A312" s="10"/>
      <c r="B312" s="10"/>
      <c r="C312" s="10"/>
      <c r="D312" s="11"/>
      <c r="E312" s="11"/>
      <c r="F312" s="12"/>
      <c r="G312" s="11"/>
      <c r="H312" s="12"/>
      <c r="I312" s="13">
        <f>IF(F312="","",F312-N(H312))</f>
      </c>
      <c r="J312" s="14">
        <f>IF(F312="","",IF(F312-N(H312)&lt;=0,"PAID",IF(E312&lt;Settings!$E$4,"OVERDUE",IF(N(H312)&gt;0,"PARTIAL","OPEN"))))</f>
      </c>
      <c r="K312" s="14">
        <f>IF(J312="OVERDUE",Settings!$E$4-E312,"")</f>
      </c>
      <c r="L312" s="14">
        <f>IF(D312="","",MONTH(D312))</f>
      </c>
      <c r="M312" s="14">
        <f>IF(D312="","",YEAR(D312))</f>
      </c>
      <c r="N312" s="14">
        <f>IF(OR(G312="",N(H312)=0),"",MONTH(G312))</f>
      </c>
      <c r="O312" s="14">
        <f>IF(OR(G312="",N(H312)=0),"",YEAR(G312))</f>
      </c>
    </row>
    <row r="313" spans="1:15" x14ac:dyDescent="0.25">
      <c r="A313" s="10"/>
      <c r="B313" s="10"/>
      <c r="C313" s="10"/>
      <c r="D313" s="11"/>
      <c r="E313" s="11"/>
      <c r="F313" s="12"/>
      <c r="G313" s="11"/>
      <c r="H313" s="12"/>
      <c r="I313" s="13">
        <f>IF(F313="","",F313-N(H313))</f>
      </c>
      <c r="J313" s="14">
        <f>IF(F313="","",IF(F313-N(H313)&lt;=0,"PAID",IF(E313&lt;Settings!$E$4,"OVERDUE",IF(N(H313)&gt;0,"PARTIAL","OPEN"))))</f>
      </c>
      <c r="K313" s="14">
        <f>IF(J313="OVERDUE",Settings!$E$4-E313,"")</f>
      </c>
      <c r="L313" s="14">
        <f>IF(D313="","",MONTH(D313))</f>
      </c>
      <c r="M313" s="14">
        <f>IF(D313="","",YEAR(D313))</f>
      </c>
      <c r="N313" s="14">
        <f>IF(OR(G313="",N(H313)=0),"",MONTH(G313))</f>
      </c>
      <c r="O313" s="14">
        <f>IF(OR(G313="",N(H313)=0),"",YEAR(G313))</f>
      </c>
    </row>
    <row r="314" spans="1:15" x14ac:dyDescent="0.25">
      <c r="A314" s="10"/>
      <c r="B314" s="10"/>
      <c r="C314" s="10"/>
      <c r="D314" s="11"/>
      <c r="E314" s="11"/>
      <c r="F314" s="12"/>
      <c r="G314" s="11"/>
      <c r="H314" s="12"/>
      <c r="I314" s="13">
        <f>IF(F314="","",F314-N(H314))</f>
      </c>
      <c r="J314" s="14">
        <f>IF(F314="","",IF(F314-N(H314)&lt;=0,"PAID",IF(E314&lt;Settings!$E$4,"OVERDUE",IF(N(H314)&gt;0,"PARTIAL","OPEN"))))</f>
      </c>
      <c r="K314" s="14">
        <f>IF(J314="OVERDUE",Settings!$E$4-E314,"")</f>
      </c>
      <c r="L314" s="14">
        <f>IF(D314="","",MONTH(D314))</f>
      </c>
      <c r="M314" s="14">
        <f>IF(D314="","",YEAR(D314))</f>
      </c>
      <c r="N314" s="14">
        <f>IF(OR(G314="",N(H314)=0),"",MONTH(G314))</f>
      </c>
      <c r="O314" s="14">
        <f>IF(OR(G314="",N(H314)=0),"",YEAR(G314))</f>
      </c>
    </row>
    <row r="315" spans="1:15" x14ac:dyDescent="0.25">
      <c r="A315" s="10"/>
      <c r="B315" s="10"/>
      <c r="C315" s="10"/>
      <c r="D315" s="11"/>
      <c r="E315" s="11"/>
      <c r="F315" s="12"/>
      <c r="G315" s="11"/>
      <c r="H315" s="12"/>
      <c r="I315" s="13">
        <f>IF(F315="","",F315-N(H315))</f>
      </c>
      <c r="J315" s="14">
        <f>IF(F315="","",IF(F315-N(H315)&lt;=0,"PAID",IF(E315&lt;Settings!$E$4,"OVERDUE",IF(N(H315)&gt;0,"PARTIAL","OPEN"))))</f>
      </c>
      <c r="K315" s="14">
        <f>IF(J315="OVERDUE",Settings!$E$4-E315,"")</f>
      </c>
      <c r="L315" s="14">
        <f>IF(D315="","",MONTH(D315))</f>
      </c>
      <c r="M315" s="14">
        <f>IF(D315="","",YEAR(D315))</f>
      </c>
      <c r="N315" s="14">
        <f>IF(OR(G315="",N(H315)=0),"",MONTH(G315))</f>
      </c>
      <c r="O315" s="14">
        <f>IF(OR(G315="",N(H315)=0),"",YEAR(G315))</f>
      </c>
    </row>
    <row r="316" spans="1:15" x14ac:dyDescent="0.25">
      <c r="A316" s="10"/>
      <c r="B316" s="10"/>
      <c r="C316" s="10"/>
      <c r="D316" s="11"/>
      <c r="E316" s="11"/>
      <c r="F316" s="12"/>
      <c r="G316" s="11"/>
      <c r="H316" s="12"/>
      <c r="I316" s="13">
        <f>IF(F316="","",F316-N(H316))</f>
      </c>
      <c r="J316" s="14">
        <f>IF(F316="","",IF(F316-N(H316)&lt;=0,"PAID",IF(E316&lt;Settings!$E$4,"OVERDUE",IF(N(H316)&gt;0,"PARTIAL","OPEN"))))</f>
      </c>
      <c r="K316" s="14">
        <f>IF(J316="OVERDUE",Settings!$E$4-E316,"")</f>
      </c>
      <c r="L316" s="14">
        <f>IF(D316="","",MONTH(D316))</f>
      </c>
      <c r="M316" s="14">
        <f>IF(D316="","",YEAR(D316))</f>
      </c>
      <c r="N316" s="14">
        <f>IF(OR(G316="",N(H316)=0),"",MONTH(G316))</f>
      </c>
      <c r="O316" s="14">
        <f>IF(OR(G316="",N(H316)=0),"",YEAR(G316))</f>
      </c>
    </row>
    <row r="317" spans="1:15" x14ac:dyDescent="0.25">
      <c r="A317" s="10"/>
      <c r="B317" s="10"/>
      <c r="C317" s="10"/>
      <c r="D317" s="11"/>
      <c r="E317" s="11"/>
      <c r="F317" s="12"/>
      <c r="G317" s="11"/>
      <c r="H317" s="12"/>
      <c r="I317" s="13">
        <f>IF(F317="","",F317-N(H317))</f>
      </c>
      <c r="J317" s="14">
        <f>IF(F317="","",IF(F317-N(H317)&lt;=0,"PAID",IF(E317&lt;Settings!$E$4,"OVERDUE",IF(N(H317)&gt;0,"PARTIAL","OPEN"))))</f>
      </c>
      <c r="K317" s="14">
        <f>IF(J317="OVERDUE",Settings!$E$4-E317,"")</f>
      </c>
      <c r="L317" s="14">
        <f>IF(D317="","",MONTH(D317))</f>
      </c>
      <c r="M317" s="14">
        <f>IF(D317="","",YEAR(D317))</f>
      </c>
      <c r="N317" s="14">
        <f>IF(OR(G317="",N(H317)=0),"",MONTH(G317))</f>
      </c>
      <c r="O317" s="14">
        <f>IF(OR(G317="",N(H317)=0),"",YEAR(G317))</f>
      </c>
    </row>
    <row r="318" spans="1:15" x14ac:dyDescent="0.25">
      <c r="A318" s="10"/>
      <c r="B318" s="10"/>
      <c r="C318" s="10"/>
      <c r="D318" s="11"/>
      <c r="E318" s="11"/>
      <c r="F318" s="12"/>
      <c r="G318" s="11"/>
      <c r="H318" s="12"/>
      <c r="I318" s="13">
        <f>IF(F318="","",F318-N(H318))</f>
      </c>
      <c r="J318" s="14">
        <f>IF(F318="","",IF(F318-N(H318)&lt;=0,"PAID",IF(E318&lt;Settings!$E$4,"OVERDUE",IF(N(H318)&gt;0,"PARTIAL","OPEN"))))</f>
      </c>
      <c r="K318" s="14">
        <f>IF(J318="OVERDUE",Settings!$E$4-E318,"")</f>
      </c>
      <c r="L318" s="14">
        <f>IF(D318="","",MONTH(D318))</f>
      </c>
      <c r="M318" s="14">
        <f>IF(D318="","",YEAR(D318))</f>
      </c>
      <c r="N318" s="14">
        <f>IF(OR(G318="",N(H318)=0),"",MONTH(G318))</f>
      </c>
      <c r="O318" s="14">
        <f>IF(OR(G318="",N(H318)=0),"",YEAR(G318))</f>
      </c>
    </row>
    <row r="319" spans="1:15" x14ac:dyDescent="0.25">
      <c r="A319" s="10"/>
      <c r="B319" s="10"/>
      <c r="C319" s="10"/>
      <c r="D319" s="11"/>
      <c r="E319" s="11"/>
      <c r="F319" s="12"/>
      <c r="G319" s="11"/>
      <c r="H319" s="12"/>
      <c r="I319" s="13">
        <f>IF(F319="","",F319-N(H319))</f>
      </c>
      <c r="J319" s="14">
        <f>IF(F319="","",IF(F319-N(H319)&lt;=0,"PAID",IF(E319&lt;Settings!$E$4,"OVERDUE",IF(N(H319)&gt;0,"PARTIAL","OPEN"))))</f>
      </c>
      <c r="K319" s="14">
        <f>IF(J319="OVERDUE",Settings!$E$4-E319,"")</f>
      </c>
      <c r="L319" s="14">
        <f>IF(D319="","",MONTH(D319))</f>
      </c>
      <c r="M319" s="14">
        <f>IF(D319="","",YEAR(D319))</f>
      </c>
      <c r="N319" s="14">
        <f>IF(OR(G319="",N(H319)=0),"",MONTH(G319))</f>
      </c>
      <c r="O319" s="14">
        <f>IF(OR(G319="",N(H319)=0),"",YEAR(G319))</f>
      </c>
    </row>
    <row r="320" spans="1:15" x14ac:dyDescent="0.25">
      <c r="A320" s="10"/>
      <c r="B320" s="10"/>
      <c r="C320" s="10"/>
      <c r="D320" s="11"/>
      <c r="E320" s="11"/>
      <c r="F320" s="12"/>
      <c r="G320" s="11"/>
      <c r="H320" s="12"/>
      <c r="I320" s="13">
        <f>IF(F320="","",F320-N(H320))</f>
      </c>
      <c r="J320" s="14">
        <f>IF(F320="","",IF(F320-N(H320)&lt;=0,"PAID",IF(E320&lt;Settings!$E$4,"OVERDUE",IF(N(H320)&gt;0,"PARTIAL","OPEN"))))</f>
      </c>
      <c r="K320" s="14">
        <f>IF(J320="OVERDUE",Settings!$E$4-E320,"")</f>
      </c>
      <c r="L320" s="14">
        <f>IF(D320="","",MONTH(D320))</f>
      </c>
      <c r="M320" s="14">
        <f>IF(D320="","",YEAR(D320))</f>
      </c>
      <c r="N320" s="14">
        <f>IF(OR(G320="",N(H320)=0),"",MONTH(G320))</f>
      </c>
      <c r="O320" s="14">
        <f>IF(OR(G320="",N(H320)=0),"",YEAR(G320))</f>
      </c>
    </row>
    <row r="321" spans="1:15" x14ac:dyDescent="0.25">
      <c r="A321" s="10"/>
      <c r="B321" s="10"/>
      <c r="C321" s="10"/>
      <c r="D321" s="11"/>
      <c r="E321" s="11"/>
      <c r="F321" s="12"/>
      <c r="G321" s="11"/>
      <c r="H321" s="12"/>
      <c r="I321" s="13">
        <f>IF(F321="","",F321-N(H321))</f>
      </c>
      <c r="J321" s="14">
        <f>IF(F321="","",IF(F321-N(H321)&lt;=0,"PAID",IF(E321&lt;Settings!$E$4,"OVERDUE",IF(N(H321)&gt;0,"PARTIAL","OPEN"))))</f>
      </c>
      <c r="K321" s="14">
        <f>IF(J321="OVERDUE",Settings!$E$4-E321,"")</f>
      </c>
      <c r="L321" s="14">
        <f>IF(D321="","",MONTH(D321))</f>
      </c>
      <c r="M321" s="14">
        <f>IF(D321="","",YEAR(D321))</f>
      </c>
      <c r="N321" s="14">
        <f>IF(OR(G321="",N(H321)=0),"",MONTH(G321))</f>
      </c>
      <c r="O321" s="14">
        <f>IF(OR(G321="",N(H321)=0),"",YEAR(G321))</f>
      </c>
    </row>
    <row r="322" spans="1:15" x14ac:dyDescent="0.25">
      <c r="A322" s="10"/>
      <c r="B322" s="10"/>
      <c r="C322" s="10"/>
      <c r="D322" s="11"/>
      <c r="E322" s="11"/>
      <c r="F322" s="12"/>
      <c r="G322" s="11"/>
      <c r="H322" s="12"/>
      <c r="I322" s="13">
        <f>IF(F322="","",F322-N(H322))</f>
      </c>
      <c r="J322" s="14">
        <f>IF(F322="","",IF(F322-N(H322)&lt;=0,"PAID",IF(E322&lt;Settings!$E$4,"OVERDUE",IF(N(H322)&gt;0,"PARTIAL","OPEN"))))</f>
      </c>
      <c r="K322" s="14">
        <f>IF(J322="OVERDUE",Settings!$E$4-E322,"")</f>
      </c>
      <c r="L322" s="14">
        <f>IF(D322="","",MONTH(D322))</f>
      </c>
      <c r="M322" s="14">
        <f>IF(D322="","",YEAR(D322))</f>
      </c>
      <c r="N322" s="14">
        <f>IF(OR(G322="",N(H322)=0),"",MONTH(G322))</f>
      </c>
      <c r="O322" s="14">
        <f>IF(OR(G322="",N(H322)=0),"",YEAR(G322))</f>
      </c>
    </row>
    <row r="323" spans="1:15" x14ac:dyDescent="0.25">
      <c r="A323" s="10"/>
      <c r="B323" s="10"/>
      <c r="C323" s="10"/>
      <c r="D323" s="11"/>
      <c r="E323" s="11"/>
      <c r="F323" s="12"/>
      <c r="G323" s="11"/>
      <c r="H323" s="12"/>
      <c r="I323" s="13">
        <f>IF(F323="","",F323-N(H323))</f>
      </c>
      <c r="J323" s="14">
        <f>IF(F323="","",IF(F323-N(H323)&lt;=0,"PAID",IF(E323&lt;Settings!$E$4,"OVERDUE",IF(N(H323)&gt;0,"PARTIAL","OPEN"))))</f>
      </c>
      <c r="K323" s="14">
        <f>IF(J323="OVERDUE",Settings!$E$4-E323,"")</f>
      </c>
      <c r="L323" s="14">
        <f>IF(D323="","",MONTH(D323))</f>
      </c>
      <c r="M323" s="14">
        <f>IF(D323="","",YEAR(D323))</f>
      </c>
      <c r="N323" s="14">
        <f>IF(OR(G323="",N(H323)=0),"",MONTH(G323))</f>
      </c>
      <c r="O323" s="14">
        <f>IF(OR(G323="",N(H323)=0),"",YEAR(G323))</f>
      </c>
    </row>
    <row r="324" spans="1:15" x14ac:dyDescent="0.25">
      <c r="A324" s="10"/>
      <c r="B324" s="10"/>
      <c r="C324" s="10"/>
      <c r="D324" s="11"/>
      <c r="E324" s="11"/>
      <c r="F324" s="12"/>
      <c r="G324" s="11"/>
      <c r="H324" s="12"/>
      <c r="I324" s="13">
        <f>IF(F324="","",F324-N(H324))</f>
      </c>
      <c r="J324" s="14">
        <f>IF(F324="","",IF(F324-N(H324)&lt;=0,"PAID",IF(E324&lt;Settings!$E$4,"OVERDUE",IF(N(H324)&gt;0,"PARTIAL","OPEN"))))</f>
      </c>
      <c r="K324" s="14">
        <f>IF(J324="OVERDUE",Settings!$E$4-E324,"")</f>
      </c>
      <c r="L324" s="14">
        <f>IF(D324="","",MONTH(D324))</f>
      </c>
      <c r="M324" s="14">
        <f>IF(D324="","",YEAR(D324))</f>
      </c>
      <c r="N324" s="14">
        <f>IF(OR(G324="",N(H324)=0),"",MONTH(G324))</f>
      </c>
      <c r="O324" s="14">
        <f>IF(OR(G324="",N(H324)=0),"",YEAR(G324))</f>
      </c>
    </row>
    <row r="325" spans="1:15" x14ac:dyDescent="0.25">
      <c r="A325" s="10"/>
      <c r="B325" s="10"/>
      <c r="C325" s="10"/>
      <c r="D325" s="11"/>
      <c r="E325" s="11"/>
      <c r="F325" s="12"/>
      <c r="G325" s="11"/>
      <c r="H325" s="12"/>
      <c r="I325" s="13">
        <f>IF(F325="","",F325-N(H325))</f>
      </c>
      <c r="J325" s="14">
        <f>IF(F325="","",IF(F325-N(H325)&lt;=0,"PAID",IF(E325&lt;Settings!$E$4,"OVERDUE",IF(N(H325)&gt;0,"PARTIAL","OPEN"))))</f>
      </c>
      <c r="K325" s="14">
        <f>IF(J325="OVERDUE",Settings!$E$4-E325,"")</f>
      </c>
      <c r="L325" s="14">
        <f>IF(D325="","",MONTH(D325))</f>
      </c>
      <c r="M325" s="14">
        <f>IF(D325="","",YEAR(D325))</f>
      </c>
      <c r="N325" s="14">
        <f>IF(OR(G325="",N(H325)=0),"",MONTH(G325))</f>
      </c>
      <c r="O325" s="14">
        <f>IF(OR(G325="",N(H325)=0),"",YEAR(G325))</f>
      </c>
    </row>
    <row r="326" spans="1:15" x14ac:dyDescent="0.25">
      <c r="A326" s="10"/>
      <c r="B326" s="10"/>
      <c r="C326" s="10"/>
      <c r="D326" s="11"/>
      <c r="E326" s="11"/>
      <c r="F326" s="12"/>
      <c r="G326" s="11"/>
      <c r="H326" s="12"/>
      <c r="I326" s="13">
        <f>IF(F326="","",F326-N(H326))</f>
      </c>
      <c r="J326" s="14">
        <f>IF(F326="","",IF(F326-N(H326)&lt;=0,"PAID",IF(E326&lt;Settings!$E$4,"OVERDUE",IF(N(H326)&gt;0,"PARTIAL","OPEN"))))</f>
      </c>
      <c r="K326" s="14">
        <f>IF(J326="OVERDUE",Settings!$E$4-E326,"")</f>
      </c>
      <c r="L326" s="14">
        <f>IF(D326="","",MONTH(D326))</f>
      </c>
      <c r="M326" s="14">
        <f>IF(D326="","",YEAR(D326))</f>
      </c>
      <c r="N326" s="14">
        <f>IF(OR(G326="",N(H326)=0),"",MONTH(G326))</f>
      </c>
      <c r="O326" s="14">
        <f>IF(OR(G326="",N(H326)=0),"",YEAR(G326))</f>
      </c>
    </row>
    <row r="327" spans="1:15" x14ac:dyDescent="0.25">
      <c r="A327" s="10"/>
      <c r="B327" s="10"/>
      <c r="C327" s="10"/>
      <c r="D327" s="11"/>
      <c r="E327" s="11"/>
      <c r="F327" s="12"/>
      <c r="G327" s="11"/>
      <c r="H327" s="12"/>
      <c r="I327" s="13">
        <f>IF(F327="","",F327-N(H327))</f>
      </c>
      <c r="J327" s="14">
        <f>IF(F327="","",IF(F327-N(H327)&lt;=0,"PAID",IF(E327&lt;Settings!$E$4,"OVERDUE",IF(N(H327)&gt;0,"PARTIAL","OPEN"))))</f>
      </c>
      <c r="K327" s="14">
        <f>IF(J327="OVERDUE",Settings!$E$4-E327,"")</f>
      </c>
      <c r="L327" s="14">
        <f>IF(D327="","",MONTH(D327))</f>
      </c>
      <c r="M327" s="14">
        <f>IF(D327="","",YEAR(D327))</f>
      </c>
      <c r="N327" s="14">
        <f>IF(OR(G327="",N(H327)=0),"",MONTH(G327))</f>
      </c>
      <c r="O327" s="14">
        <f>IF(OR(G327="",N(H327)=0),"",YEAR(G327))</f>
      </c>
    </row>
    <row r="328" spans="1:15" x14ac:dyDescent="0.25">
      <c r="A328" s="10"/>
      <c r="B328" s="10"/>
      <c r="C328" s="10"/>
      <c r="D328" s="11"/>
      <c r="E328" s="11"/>
      <c r="F328" s="12"/>
      <c r="G328" s="11"/>
      <c r="H328" s="12"/>
      <c r="I328" s="13">
        <f>IF(F328="","",F328-N(H328))</f>
      </c>
      <c r="J328" s="14">
        <f>IF(F328="","",IF(F328-N(H328)&lt;=0,"PAID",IF(E328&lt;Settings!$E$4,"OVERDUE",IF(N(H328)&gt;0,"PARTIAL","OPEN"))))</f>
      </c>
      <c r="K328" s="14">
        <f>IF(J328="OVERDUE",Settings!$E$4-E328,"")</f>
      </c>
      <c r="L328" s="14">
        <f>IF(D328="","",MONTH(D328))</f>
      </c>
      <c r="M328" s="14">
        <f>IF(D328="","",YEAR(D328))</f>
      </c>
      <c r="N328" s="14">
        <f>IF(OR(G328="",N(H328)=0),"",MONTH(G328))</f>
      </c>
      <c r="O328" s="14">
        <f>IF(OR(G328="",N(H328)=0),"",YEAR(G328))</f>
      </c>
    </row>
    <row r="329" spans="1:15" x14ac:dyDescent="0.25">
      <c r="A329" s="10"/>
      <c r="B329" s="10"/>
      <c r="C329" s="10"/>
      <c r="D329" s="11"/>
      <c r="E329" s="11"/>
      <c r="F329" s="12"/>
      <c r="G329" s="11"/>
      <c r="H329" s="12"/>
      <c r="I329" s="13">
        <f>IF(F329="","",F329-N(H329))</f>
      </c>
      <c r="J329" s="14">
        <f>IF(F329="","",IF(F329-N(H329)&lt;=0,"PAID",IF(E329&lt;Settings!$E$4,"OVERDUE",IF(N(H329)&gt;0,"PARTIAL","OPEN"))))</f>
      </c>
      <c r="K329" s="14">
        <f>IF(J329="OVERDUE",Settings!$E$4-E329,"")</f>
      </c>
      <c r="L329" s="14">
        <f>IF(D329="","",MONTH(D329))</f>
      </c>
      <c r="M329" s="14">
        <f>IF(D329="","",YEAR(D329))</f>
      </c>
      <c r="N329" s="14">
        <f>IF(OR(G329="",N(H329)=0),"",MONTH(G329))</f>
      </c>
      <c r="O329" s="14">
        <f>IF(OR(G329="",N(H329)=0),"",YEAR(G329))</f>
      </c>
    </row>
    <row r="330" spans="1:15" x14ac:dyDescent="0.25">
      <c r="A330" s="10"/>
      <c r="B330" s="10"/>
      <c r="C330" s="10"/>
      <c r="D330" s="11"/>
      <c r="E330" s="11"/>
      <c r="F330" s="12"/>
      <c r="G330" s="11"/>
      <c r="H330" s="12"/>
      <c r="I330" s="13">
        <f>IF(F330="","",F330-N(H330))</f>
      </c>
      <c r="J330" s="14">
        <f>IF(F330="","",IF(F330-N(H330)&lt;=0,"PAID",IF(E330&lt;Settings!$E$4,"OVERDUE",IF(N(H330)&gt;0,"PARTIAL","OPEN"))))</f>
      </c>
      <c r="K330" s="14">
        <f>IF(J330="OVERDUE",Settings!$E$4-E330,"")</f>
      </c>
      <c r="L330" s="14">
        <f>IF(D330="","",MONTH(D330))</f>
      </c>
      <c r="M330" s="14">
        <f>IF(D330="","",YEAR(D330))</f>
      </c>
      <c r="N330" s="14">
        <f>IF(OR(G330="",N(H330)=0),"",MONTH(G330))</f>
      </c>
      <c r="O330" s="14">
        <f>IF(OR(G330="",N(H330)=0),"",YEAR(G330))</f>
      </c>
    </row>
    <row r="331" spans="1:15" x14ac:dyDescent="0.25">
      <c r="A331" s="10"/>
      <c r="B331" s="10"/>
      <c r="C331" s="10"/>
      <c r="D331" s="11"/>
      <c r="E331" s="11"/>
      <c r="F331" s="12"/>
      <c r="G331" s="11"/>
      <c r="H331" s="12"/>
      <c r="I331" s="13">
        <f>IF(F331="","",F331-N(H331))</f>
      </c>
      <c r="J331" s="14">
        <f>IF(F331="","",IF(F331-N(H331)&lt;=0,"PAID",IF(E331&lt;Settings!$E$4,"OVERDUE",IF(N(H331)&gt;0,"PARTIAL","OPEN"))))</f>
      </c>
      <c r="K331" s="14">
        <f>IF(J331="OVERDUE",Settings!$E$4-E331,"")</f>
      </c>
      <c r="L331" s="14">
        <f>IF(D331="","",MONTH(D331))</f>
      </c>
      <c r="M331" s="14">
        <f>IF(D331="","",YEAR(D331))</f>
      </c>
      <c r="N331" s="14">
        <f>IF(OR(G331="",N(H331)=0),"",MONTH(G331))</f>
      </c>
      <c r="O331" s="14">
        <f>IF(OR(G331="",N(H331)=0),"",YEAR(G331))</f>
      </c>
    </row>
    <row r="332" spans="1:15" x14ac:dyDescent="0.25">
      <c r="A332" s="10"/>
      <c r="B332" s="10"/>
      <c r="C332" s="10"/>
      <c r="D332" s="11"/>
      <c r="E332" s="11"/>
      <c r="F332" s="12"/>
      <c r="G332" s="11"/>
      <c r="H332" s="12"/>
      <c r="I332" s="13">
        <f>IF(F332="","",F332-N(H332))</f>
      </c>
      <c r="J332" s="14">
        <f>IF(F332="","",IF(F332-N(H332)&lt;=0,"PAID",IF(E332&lt;Settings!$E$4,"OVERDUE",IF(N(H332)&gt;0,"PARTIAL","OPEN"))))</f>
      </c>
      <c r="K332" s="14">
        <f>IF(J332="OVERDUE",Settings!$E$4-E332,"")</f>
      </c>
      <c r="L332" s="14">
        <f>IF(D332="","",MONTH(D332))</f>
      </c>
      <c r="M332" s="14">
        <f>IF(D332="","",YEAR(D332))</f>
      </c>
      <c r="N332" s="14">
        <f>IF(OR(G332="",N(H332)=0),"",MONTH(G332))</f>
      </c>
      <c r="O332" s="14">
        <f>IF(OR(G332="",N(H332)=0),"",YEAR(G332))</f>
      </c>
    </row>
    <row r="333" spans="1:15" x14ac:dyDescent="0.25">
      <c r="A333" s="10"/>
      <c r="B333" s="10"/>
      <c r="C333" s="10"/>
      <c r="D333" s="11"/>
      <c r="E333" s="11"/>
      <c r="F333" s="12"/>
      <c r="G333" s="11"/>
      <c r="H333" s="12"/>
      <c r="I333" s="13">
        <f>IF(F333="","",F333-N(H333))</f>
      </c>
      <c r="J333" s="14">
        <f>IF(F333="","",IF(F333-N(H333)&lt;=0,"PAID",IF(E333&lt;Settings!$E$4,"OVERDUE",IF(N(H333)&gt;0,"PARTIAL","OPEN"))))</f>
      </c>
      <c r="K333" s="14">
        <f>IF(J333="OVERDUE",Settings!$E$4-E333,"")</f>
      </c>
      <c r="L333" s="14">
        <f>IF(D333="","",MONTH(D333))</f>
      </c>
      <c r="M333" s="14">
        <f>IF(D333="","",YEAR(D333))</f>
      </c>
      <c r="N333" s="14">
        <f>IF(OR(G333="",N(H333)=0),"",MONTH(G333))</f>
      </c>
      <c r="O333" s="14">
        <f>IF(OR(G333="",N(H333)=0),"",YEAR(G333))</f>
      </c>
    </row>
    <row r="334" spans="1:15" x14ac:dyDescent="0.25">
      <c r="A334" s="10"/>
      <c r="B334" s="10"/>
      <c r="C334" s="10"/>
      <c r="D334" s="11"/>
      <c r="E334" s="11"/>
      <c r="F334" s="12"/>
      <c r="G334" s="11"/>
      <c r="H334" s="12"/>
      <c r="I334" s="13">
        <f>IF(F334="","",F334-N(H334))</f>
      </c>
      <c r="J334" s="14">
        <f>IF(F334="","",IF(F334-N(H334)&lt;=0,"PAID",IF(E334&lt;Settings!$E$4,"OVERDUE",IF(N(H334)&gt;0,"PARTIAL","OPEN"))))</f>
      </c>
      <c r="K334" s="14">
        <f>IF(J334="OVERDUE",Settings!$E$4-E334,"")</f>
      </c>
      <c r="L334" s="14">
        <f>IF(D334="","",MONTH(D334))</f>
      </c>
      <c r="M334" s="14">
        <f>IF(D334="","",YEAR(D334))</f>
      </c>
      <c r="N334" s="14">
        <f>IF(OR(G334="",N(H334)=0),"",MONTH(G334))</f>
      </c>
      <c r="O334" s="14">
        <f>IF(OR(G334="",N(H334)=0),"",YEAR(G334))</f>
      </c>
    </row>
    <row r="335" spans="1:15" x14ac:dyDescent="0.25">
      <c r="A335" s="10"/>
      <c r="B335" s="10"/>
      <c r="C335" s="10"/>
      <c r="D335" s="11"/>
      <c r="E335" s="11"/>
      <c r="F335" s="12"/>
      <c r="G335" s="11"/>
      <c r="H335" s="12"/>
      <c r="I335" s="13">
        <f>IF(F335="","",F335-N(H335))</f>
      </c>
      <c r="J335" s="14">
        <f>IF(F335="","",IF(F335-N(H335)&lt;=0,"PAID",IF(E335&lt;Settings!$E$4,"OVERDUE",IF(N(H335)&gt;0,"PARTIAL","OPEN"))))</f>
      </c>
      <c r="K335" s="14">
        <f>IF(J335="OVERDUE",Settings!$E$4-E335,"")</f>
      </c>
      <c r="L335" s="14">
        <f>IF(D335="","",MONTH(D335))</f>
      </c>
      <c r="M335" s="14">
        <f>IF(D335="","",YEAR(D335))</f>
      </c>
      <c r="N335" s="14">
        <f>IF(OR(G335="",N(H335)=0),"",MONTH(G335))</f>
      </c>
      <c r="O335" s="14">
        <f>IF(OR(G335="",N(H335)=0),"",YEAR(G335))</f>
      </c>
    </row>
    <row r="336" spans="1:15" x14ac:dyDescent="0.25">
      <c r="A336" s="10"/>
      <c r="B336" s="10"/>
      <c r="C336" s="10"/>
      <c r="D336" s="11"/>
      <c r="E336" s="11"/>
      <c r="F336" s="12"/>
      <c r="G336" s="11"/>
      <c r="H336" s="12"/>
      <c r="I336" s="13">
        <f>IF(F336="","",F336-N(H336))</f>
      </c>
      <c r="J336" s="14">
        <f>IF(F336="","",IF(F336-N(H336)&lt;=0,"PAID",IF(E336&lt;Settings!$E$4,"OVERDUE",IF(N(H336)&gt;0,"PARTIAL","OPEN"))))</f>
      </c>
      <c r="K336" s="14">
        <f>IF(J336="OVERDUE",Settings!$E$4-E336,"")</f>
      </c>
      <c r="L336" s="14">
        <f>IF(D336="","",MONTH(D336))</f>
      </c>
      <c r="M336" s="14">
        <f>IF(D336="","",YEAR(D336))</f>
      </c>
      <c r="N336" s="14">
        <f>IF(OR(G336="",N(H336)=0),"",MONTH(G336))</f>
      </c>
      <c r="O336" s="14">
        <f>IF(OR(G336="",N(H336)=0),"",YEAR(G336))</f>
      </c>
    </row>
    <row r="337" spans="1:15" x14ac:dyDescent="0.25">
      <c r="A337" s="10"/>
      <c r="B337" s="10"/>
      <c r="C337" s="10"/>
      <c r="D337" s="11"/>
      <c r="E337" s="11"/>
      <c r="F337" s="12"/>
      <c r="G337" s="11"/>
      <c r="H337" s="12"/>
      <c r="I337" s="13">
        <f>IF(F337="","",F337-N(H337))</f>
      </c>
      <c r="J337" s="14">
        <f>IF(F337="","",IF(F337-N(H337)&lt;=0,"PAID",IF(E337&lt;Settings!$E$4,"OVERDUE",IF(N(H337)&gt;0,"PARTIAL","OPEN"))))</f>
      </c>
      <c r="K337" s="14">
        <f>IF(J337="OVERDUE",Settings!$E$4-E337,"")</f>
      </c>
      <c r="L337" s="14">
        <f>IF(D337="","",MONTH(D337))</f>
      </c>
      <c r="M337" s="14">
        <f>IF(D337="","",YEAR(D337))</f>
      </c>
      <c r="N337" s="14">
        <f>IF(OR(G337="",N(H337)=0),"",MONTH(G337))</f>
      </c>
      <c r="O337" s="14">
        <f>IF(OR(G337="",N(H337)=0),"",YEAR(G337))</f>
      </c>
    </row>
    <row r="338" spans="1:15" x14ac:dyDescent="0.25">
      <c r="A338" s="10"/>
      <c r="B338" s="10"/>
      <c r="C338" s="10"/>
      <c r="D338" s="11"/>
      <c r="E338" s="11"/>
      <c r="F338" s="12"/>
      <c r="G338" s="11"/>
      <c r="H338" s="12"/>
      <c r="I338" s="13">
        <f>IF(F338="","",F338-N(H338))</f>
      </c>
      <c r="J338" s="14">
        <f>IF(F338="","",IF(F338-N(H338)&lt;=0,"PAID",IF(E338&lt;Settings!$E$4,"OVERDUE",IF(N(H338)&gt;0,"PARTIAL","OPEN"))))</f>
      </c>
      <c r="K338" s="14">
        <f>IF(J338="OVERDUE",Settings!$E$4-E338,"")</f>
      </c>
      <c r="L338" s="14">
        <f>IF(D338="","",MONTH(D338))</f>
      </c>
      <c r="M338" s="14">
        <f>IF(D338="","",YEAR(D338))</f>
      </c>
      <c r="N338" s="14">
        <f>IF(OR(G338="",N(H338)=0),"",MONTH(G338))</f>
      </c>
      <c r="O338" s="14">
        <f>IF(OR(G338="",N(H338)=0),"",YEAR(G338))</f>
      </c>
    </row>
    <row r="339" spans="1:15" x14ac:dyDescent="0.25">
      <c r="A339" s="10"/>
      <c r="B339" s="10"/>
      <c r="C339" s="10"/>
      <c r="D339" s="11"/>
      <c r="E339" s="11"/>
      <c r="F339" s="12"/>
      <c r="G339" s="11"/>
      <c r="H339" s="12"/>
      <c r="I339" s="13">
        <f>IF(F339="","",F339-N(H339))</f>
      </c>
      <c r="J339" s="14">
        <f>IF(F339="","",IF(F339-N(H339)&lt;=0,"PAID",IF(E339&lt;Settings!$E$4,"OVERDUE",IF(N(H339)&gt;0,"PARTIAL","OPEN"))))</f>
      </c>
      <c r="K339" s="14">
        <f>IF(J339="OVERDUE",Settings!$E$4-E339,"")</f>
      </c>
      <c r="L339" s="14">
        <f>IF(D339="","",MONTH(D339))</f>
      </c>
      <c r="M339" s="14">
        <f>IF(D339="","",YEAR(D339))</f>
      </c>
      <c r="N339" s="14">
        <f>IF(OR(G339="",N(H339)=0),"",MONTH(G339))</f>
      </c>
      <c r="O339" s="14">
        <f>IF(OR(G339="",N(H339)=0),"",YEAR(G339))</f>
      </c>
    </row>
    <row r="340" spans="1:15" x14ac:dyDescent="0.25">
      <c r="A340" s="10"/>
      <c r="B340" s="10"/>
      <c r="C340" s="10"/>
      <c r="D340" s="11"/>
      <c r="E340" s="11"/>
      <c r="F340" s="12"/>
      <c r="G340" s="11"/>
      <c r="H340" s="12"/>
      <c r="I340" s="13">
        <f>IF(F340="","",F340-N(H340))</f>
      </c>
      <c r="J340" s="14">
        <f>IF(F340="","",IF(F340-N(H340)&lt;=0,"PAID",IF(E340&lt;Settings!$E$4,"OVERDUE",IF(N(H340)&gt;0,"PARTIAL","OPEN"))))</f>
      </c>
      <c r="K340" s="14">
        <f>IF(J340="OVERDUE",Settings!$E$4-E340,"")</f>
      </c>
      <c r="L340" s="14">
        <f>IF(D340="","",MONTH(D340))</f>
      </c>
      <c r="M340" s="14">
        <f>IF(D340="","",YEAR(D340))</f>
      </c>
      <c r="N340" s="14">
        <f>IF(OR(G340="",N(H340)=0),"",MONTH(G340))</f>
      </c>
      <c r="O340" s="14">
        <f>IF(OR(G340="",N(H340)=0),"",YEAR(G340))</f>
      </c>
    </row>
    <row r="341" spans="1:15" x14ac:dyDescent="0.25">
      <c r="A341" s="10"/>
      <c r="B341" s="10"/>
      <c r="C341" s="10"/>
      <c r="D341" s="11"/>
      <c r="E341" s="11"/>
      <c r="F341" s="12"/>
      <c r="G341" s="11"/>
      <c r="H341" s="12"/>
      <c r="I341" s="13">
        <f>IF(F341="","",F341-N(H341))</f>
      </c>
      <c r="J341" s="14">
        <f>IF(F341="","",IF(F341-N(H341)&lt;=0,"PAID",IF(E341&lt;Settings!$E$4,"OVERDUE",IF(N(H341)&gt;0,"PARTIAL","OPEN"))))</f>
      </c>
      <c r="K341" s="14">
        <f>IF(J341="OVERDUE",Settings!$E$4-E341,"")</f>
      </c>
      <c r="L341" s="14">
        <f>IF(D341="","",MONTH(D341))</f>
      </c>
      <c r="M341" s="14">
        <f>IF(D341="","",YEAR(D341))</f>
      </c>
      <c r="N341" s="14">
        <f>IF(OR(G341="",N(H341)=0),"",MONTH(G341))</f>
      </c>
      <c r="O341" s="14">
        <f>IF(OR(G341="",N(H341)=0),"",YEAR(G341))</f>
      </c>
    </row>
    <row r="342" spans="1:15" x14ac:dyDescent="0.25">
      <c r="A342" s="10"/>
      <c r="B342" s="10"/>
      <c r="C342" s="10"/>
      <c r="D342" s="11"/>
      <c r="E342" s="11"/>
      <c r="F342" s="12"/>
      <c r="G342" s="11"/>
      <c r="H342" s="12"/>
      <c r="I342" s="13">
        <f>IF(F342="","",F342-N(H342))</f>
      </c>
      <c r="J342" s="14">
        <f>IF(F342="","",IF(F342-N(H342)&lt;=0,"PAID",IF(E342&lt;Settings!$E$4,"OVERDUE",IF(N(H342)&gt;0,"PARTIAL","OPEN"))))</f>
      </c>
      <c r="K342" s="14">
        <f>IF(J342="OVERDUE",Settings!$E$4-E342,"")</f>
      </c>
      <c r="L342" s="14">
        <f>IF(D342="","",MONTH(D342))</f>
      </c>
      <c r="M342" s="14">
        <f>IF(D342="","",YEAR(D342))</f>
      </c>
      <c r="N342" s="14">
        <f>IF(OR(G342="",N(H342)=0),"",MONTH(G342))</f>
      </c>
      <c r="O342" s="14">
        <f>IF(OR(G342="",N(H342)=0),"",YEAR(G342))</f>
      </c>
    </row>
    <row r="343" spans="1:15" x14ac:dyDescent="0.25">
      <c r="A343" s="10"/>
      <c r="B343" s="10"/>
      <c r="C343" s="10"/>
      <c r="D343" s="11"/>
      <c r="E343" s="11"/>
      <c r="F343" s="12"/>
      <c r="G343" s="11"/>
      <c r="H343" s="12"/>
      <c r="I343" s="13">
        <f>IF(F343="","",F343-N(H343))</f>
      </c>
      <c r="J343" s="14">
        <f>IF(F343="","",IF(F343-N(H343)&lt;=0,"PAID",IF(E343&lt;Settings!$E$4,"OVERDUE",IF(N(H343)&gt;0,"PARTIAL","OPEN"))))</f>
      </c>
      <c r="K343" s="14">
        <f>IF(J343="OVERDUE",Settings!$E$4-E343,"")</f>
      </c>
      <c r="L343" s="14">
        <f>IF(D343="","",MONTH(D343))</f>
      </c>
      <c r="M343" s="14">
        <f>IF(D343="","",YEAR(D343))</f>
      </c>
      <c r="N343" s="14">
        <f>IF(OR(G343="",N(H343)=0),"",MONTH(G343))</f>
      </c>
      <c r="O343" s="14">
        <f>IF(OR(G343="",N(H343)=0),"",YEAR(G343))</f>
      </c>
    </row>
    <row r="344" spans="1:15" x14ac:dyDescent="0.25">
      <c r="A344" s="10"/>
      <c r="B344" s="10"/>
      <c r="C344" s="10"/>
      <c r="D344" s="11"/>
      <c r="E344" s="11"/>
      <c r="F344" s="12"/>
      <c r="G344" s="11"/>
      <c r="H344" s="12"/>
      <c r="I344" s="13">
        <f>IF(F344="","",F344-N(H344))</f>
      </c>
      <c r="J344" s="14">
        <f>IF(F344="","",IF(F344-N(H344)&lt;=0,"PAID",IF(E344&lt;Settings!$E$4,"OVERDUE",IF(N(H344)&gt;0,"PARTIAL","OPEN"))))</f>
      </c>
      <c r="K344" s="14">
        <f>IF(J344="OVERDUE",Settings!$E$4-E344,"")</f>
      </c>
      <c r="L344" s="14">
        <f>IF(D344="","",MONTH(D344))</f>
      </c>
      <c r="M344" s="14">
        <f>IF(D344="","",YEAR(D344))</f>
      </c>
      <c r="N344" s="14">
        <f>IF(OR(G344="",N(H344)=0),"",MONTH(G344))</f>
      </c>
      <c r="O344" s="14">
        <f>IF(OR(G344="",N(H344)=0),"",YEAR(G344))</f>
      </c>
    </row>
    <row r="345" spans="1:15" x14ac:dyDescent="0.25">
      <c r="A345" s="10"/>
      <c r="B345" s="10"/>
      <c r="C345" s="10"/>
      <c r="D345" s="11"/>
      <c r="E345" s="11"/>
      <c r="F345" s="12"/>
      <c r="G345" s="11"/>
      <c r="H345" s="12"/>
      <c r="I345" s="13">
        <f>IF(F345="","",F345-N(H345))</f>
      </c>
      <c r="J345" s="14">
        <f>IF(F345="","",IF(F345-N(H345)&lt;=0,"PAID",IF(E345&lt;Settings!$E$4,"OVERDUE",IF(N(H345)&gt;0,"PARTIAL","OPEN"))))</f>
      </c>
      <c r="K345" s="14">
        <f>IF(J345="OVERDUE",Settings!$E$4-E345,"")</f>
      </c>
      <c r="L345" s="14">
        <f>IF(D345="","",MONTH(D345))</f>
      </c>
      <c r="M345" s="14">
        <f>IF(D345="","",YEAR(D345))</f>
      </c>
      <c r="N345" s="14">
        <f>IF(OR(G345="",N(H345)=0),"",MONTH(G345))</f>
      </c>
      <c r="O345" s="14">
        <f>IF(OR(G345="",N(H345)=0),"",YEAR(G345))</f>
      </c>
    </row>
    <row r="346" spans="1:15" x14ac:dyDescent="0.25">
      <c r="A346" s="10"/>
      <c r="B346" s="10"/>
      <c r="C346" s="10"/>
      <c r="D346" s="11"/>
      <c r="E346" s="11"/>
      <c r="F346" s="12"/>
      <c r="G346" s="11"/>
      <c r="H346" s="12"/>
      <c r="I346" s="13">
        <f>IF(F346="","",F346-N(H346))</f>
      </c>
      <c r="J346" s="14">
        <f>IF(F346="","",IF(F346-N(H346)&lt;=0,"PAID",IF(E346&lt;Settings!$E$4,"OVERDUE",IF(N(H346)&gt;0,"PARTIAL","OPEN"))))</f>
      </c>
      <c r="K346" s="14">
        <f>IF(J346="OVERDUE",Settings!$E$4-E346,"")</f>
      </c>
      <c r="L346" s="14">
        <f>IF(D346="","",MONTH(D346))</f>
      </c>
      <c r="M346" s="14">
        <f>IF(D346="","",YEAR(D346))</f>
      </c>
      <c r="N346" s="14">
        <f>IF(OR(G346="",N(H346)=0),"",MONTH(G346))</f>
      </c>
      <c r="O346" s="14">
        <f>IF(OR(G346="",N(H346)=0),"",YEAR(G346))</f>
      </c>
    </row>
    <row r="347" spans="1:15" x14ac:dyDescent="0.25">
      <c r="A347" s="10"/>
      <c r="B347" s="10"/>
      <c r="C347" s="10"/>
      <c r="D347" s="11"/>
      <c r="E347" s="11"/>
      <c r="F347" s="12"/>
      <c r="G347" s="11"/>
      <c r="H347" s="12"/>
      <c r="I347" s="13">
        <f>IF(F347="","",F347-N(H347))</f>
      </c>
      <c r="J347" s="14">
        <f>IF(F347="","",IF(F347-N(H347)&lt;=0,"PAID",IF(E347&lt;Settings!$E$4,"OVERDUE",IF(N(H347)&gt;0,"PARTIAL","OPEN"))))</f>
      </c>
      <c r="K347" s="14">
        <f>IF(J347="OVERDUE",Settings!$E$4-E347,"")</f>
      </c>
      <c r="L347" s="14">
        <f>IF(D347="","",MONTH(D347))</f>
      </c>
      <c r="M347" s="14">
        <f>IF(D347="","",YEAR(D347))</f>
      </c>
      <c r="N347" s="14">
        <f>IF(OR(G347="",N(H347)=0),"",MONTH(G347))</f>
      </c>
      <c r="O347" s="14">
        <f>IF(OR(G347="",N(H347)=0),"",YEAR(G347))</f>
      </c>
    </row>
    <row r="348" spans="1:15" x14ac:dyDescent="0.25">
      <c r="A348" s="10"/>
      <c r="B348" s="10"/>
      <c r="C348" s="10"/>
      <c r="D348" s="11"/>
      <c r="E348" s="11"/>
      <c r="F348" s="12"/>
      <c r="G348" s="11"/>
      <c r="H348" s="12"/>
      <c r="I348" s="13">
        <f>IF(F348="","",F348-N(H348))</f>
      </c>
      <c r="J348" s="14">
        <f>IF(F348="","",IF(F348-N(H348)&lt;=0,"PAID",IF(E348&lt;Settings!$E$4,"OVERDUE",IF(N(H348)&gt;0,"PARTIAL","OPEN"))))</f>
      </c>
      <c r="K348" s="14">
        <f>IF(J348="OVERDUE",Settings!$E$4-E348,"")</f>
      </c>
      <c r="L348" s="14">
        <f>IF(D348="","",MONTH(D348))</f>
      </c>
      <c r="M348" s="14">
        <f>IF(D348="","",YEAR(D348))</f>
      </c>
      <c r="N348" s="14">
        <f>IF(OR(G348="",N(H348)=0),"",MONTH(G348))</f>
      </c>
      <c r="O348" s="14">
        <f>IF(OR(G348="",N(H348)=0),"",YEAR(G348))</f>
      </c>
    </row>
    <row r="349" spans="1:15" x14ac:dyDescent="0.25">
      <c r="A349" s="10"/>
      <c r="B349" s="10"/>
      <c r="C349" s="10"/>
      <c r="D349" s="11"/>
      <c r="E349" s="11"/>
      <c r="F349" s="12"/>
      <c r="G349" s="11"/>
      <c r="H349" s="12"/>
      <c r="I349" s="13">
        <f>IF(F349="","",F349-N(H349))</f>
      </c>
      <c r="J349" s="14">
        <f>IF(F349="","",IF(F349-N(H349)&lt;=0,"PAID",IF(E349&lt;Settings!$E$4,"OVERDUE",IF(N(H349)&gt;0,"PARTIAL","OPEN"))))</f>
      </c>
      <c r="K349" s="14">
        <f>IF(J349="OVERDUE",Settings!$E$4-E349,"")</f>
      </c>
      <c r="L349" s="14">
        <f>IF(D349="","",MONTH(D349))</f>
      </c>
      <c r="M349" s="14">
        <f>IF(D349="","",YEAR(D349))</f>
      </c>
      <c r="N349" s="14">
        <f>IF(OR(G349="",N(H349)=0),"",MONTH(G349))</f>
      </c>
      <c r="O349" s="14">
        <f>IF(OR(G349="",N(H349)=0),"",YEAR(G349))</f>
      </c>
    </row>
    <row r="350" spans="1:15" x14ac:dyDescent="0.25">
      <c r="A350" s="10"/>
      <c r="B350" s="10"/>
      <c r="C350" s="10"/>
      <c r="D350" s="11"/>
      <c r="E350" s="11"/>
      <c r="F350" s="12"/>
      <c r="G350" s="11"/>
      <c r="H350" s="12"/>
      <c r="I350" s="13">
        <f>IF(F350="","",F350-N(H350))</f>
      </c>
      <c r="J350" s="14">
        <f>IF(F350="","",IF(F350-N(H350)&lt;=0,"PAID",IF(E350&lt;Settings!$E$4,"OVERDUE",IF(N(H350)&gt;0,"PARTIAL","OPEN"))))</f>
      </c>
      <c r="K350" s="14">
        <f>IF(J350="OVERDUE",Settings!$E$4-E350,"")</f>
      </c>
      <c r="L350" s="14">
        <f>IF(D350="","",MONTH(D350))</f>
      </c>
      <c r="M350" s="14">
        <f>IF(D350="","",YEAR(D350))</f>
      </c>
      <c r="N350" s="14">
        <f>IF(OR(G350="",N(H350)=0),"",MONTH(G350))</f>
      </c>
      <c r="O350" s="14">
        <f>IF(OR(G350="",N(H350)=0),"",YEAR(G350))</f>
      </c>
    </row>
    <row r="351" spans="1:15" x14ac:dyDescent="0.25">
      <c r="A351" s="10"/>
      <c r="B351" s="10"/>
      <c r="C351" s="10"/>
      <c r="D351" s="11"/>
      <c r="E351" s="11"/>
      <c r="F351" s="12"/>
      <c r="G351" s="11"/>
      <c r="H351" s="12"/>
      <c r="I351" s="13">
        <f>IF(F351="","",F351-N(H351))</f>
      </c>
      <c r="J351" s="14">
        <f>IF(F351="","",IF(F351-N(H351)&lt;=0,"PAID",IF(E351&lt;Settings!$E$4,"OVERDUE",IF(N(H351)&gt;0,"PARTIAL","OPEN"))))</f>
      </c>
      <c r="K351" s="14">
        <f>IF(J351="OVERDUE",Settings!$E$4-E351,"")</f>
      </c>
      <c r="L351" s="14">
        <f>IF(D351="","",MONTH(D351))</f>
      </c>
      <c r="M351" s="14">
        <f>IF(D351="","",YEAR(D351))</f>
      </c>
      <c r="N351" s="14">
        <f>IF(OR(G351="",N(H351)=0),"",MONTH(G351))</f>
      </c>
      <c r="O351" s="14">
        <f>IF(OR(G351="",N(H351)=0),"",YEAR(G351))</f>
      </c>
    </row>
    <row r="352" spans="1:15" x14ac:dyDescent="0.25">
      <c r="A352" s="10"/>
      <c r="B352" s="10"/>
      <c r="C352" s="10"/>
      <c r="D352" s="11"/>
      <c r="E352" s="11"/>
      <c r="F352" s="12"/>
      <c r="G352" s="11"/>
      <c r="H352" s="12"/>
      <c r="I352" s="13">
        <f>IF(F352="","",F352-N(H352))</f>
      </c>
      <c r="J352" s="14">
        <f>IF(F352="","",IF(F352-N(H352)&lt;=0,"PAID",IF(E352&lt;Settings!$E$4,"OVERDUE",IF(N(H352)&gt;0,"PARTIAL","OPEN"))))</f>
      </c>
      <c r="K352" s="14">
        <f>IF(J352="OVERDUE",Settings!$E$4-E352,"")</f>
      </c>
      <c r="L352" s="14">
        <f>IF(D352="","",MONTH(D352))</f>
      </c>
      <c r="M352" s="14">
        <f>IF(D352="","",YEAR(D352))</f>
      </c>
      <c r="N352" s="14">
        <f>IF(OR(G352="",N(H352)=0),"",MONTH(G352))</f>
      </c>
      <c r="O352" s="14">
        <f>IF(OR(G352="",N(H352)=0),"",YEAR(G352))</f>
      </c>
    </row>
    <row r="353" spans="1:15" x14ac:dyDescent="0.25">
      <c r="A353" s="10"/>
      <c r="B353" s="10"/>
      <c r="C353" s="10"/>
      <c r="D353" s="11"/>
      <c r="E353" s="11"/>
      <c r="F353" s="12"/>
      <c r="G353" s="11"/>
      <c r="H353" s="12"/>
      <c r="I353" s="13">
        <f>IF(F353="","",F353-N(H353))</f>
      </c>
      <c r="J353" s="14">
        <f>IF(F353="","",IF(F353-N(H353)&lt;=0,"PAID",IF(E353&lt;Settings!$E$4,"OVERDUE",IF(N(H353)&gt;0,"PARTIAL","OPEN"))))</f>
      </c>
      <c r="K353" s="14">
        <f>IF(J353="OVERDUE",Settings!$E$4-E353,"")</f>
      </c>
      <c r="L353" s="14">
        <f>IF(D353="","",MONTH(D353))</f>
      </c>
      <c r="M353" s="14">
        <f>IF(D353="","",YEAR(D353))</f>
      </c>
      <c r="N353" s="14">
        <f>IF(OR(G353="",N(H353)=0),"",MONTH(G353))</f>
      </c>
      <c r="O353" s="14">
        <f>IF(OR(G353="",N(H353)=0),"",YEAR(G353))</f>
      </c>
    </row>
    <row r="354" spans="1:15" x14ac:dyDescent="0.25">
      <c r="A354" s="10"/>
      <c r="B354" s="10"/>
      <c r="C354" s="10"/>
      <c r="D354" s="11"/>
      <c r="E354" s="11"/>
      <c r="F354" s="12"/>
      <c r="G354" s="11"/>
      <c r="H354" s="12"/>
      <c r="I354" s="13">
        <f>IF(F354="","",F354-N(H354))</f>
      </c>
      <c r="J354" s="14">
        <f>IF(F354="","",IF(F354-N(H354)&lt;=0,"PAID",IF(E354&lt;Settings!$E$4,"OVERDUE",IF(N(H354)&gt;0,"PARTIAL","OPEN"))))</f>
      </c>
      <c r="K354" s="14">
        <f>IF(J354="OVERDUE",Settings!$E$4-E354,"")</f>
      </c>
      <c r="L354" s="14">
        <f>IF(D354="","",MONTH(D354))</f>
      </c>
      <c r="M354" s="14">
        <f>IF(D354="","",YEAR(D354))</f>
      </c>
      <c r="N354" s="14">
        <f>IF(OR(G354="",N(H354)=0),"",MONTH(G354))</f>
      </c>
      <c r="O354" s="14">
        <f>IF(OR(G354="",N(H354)=0),"",YEAR(G354))</f>
      </c>
    </row>
    <row r="355" spans="1:15" x14ac:dyDescent="0.25">
      <c r="A355" s="10"/>
      <c r="B355" s="10"/>
      <c r="C355" s="10"/>
      <c r="D355" s="11"/>
      <c r="E355" s="11"/>
      <c r="F355" s="12"/>
      <c r="G355" s="11"/>
      <c r="H355" s="12"/>
      <c r="I355" s="13">
        <f>IF(F355="","",F355-N(H355))</f>
      </c>
      <c r="J355" s="14">
        <f>IF(F355="","",IF(F355-N(H355)&lt;=0,"PAID",IF(E355&lt;Settings!$E$4,"OVERDUE",IF(N(H355)&gt;0,"PARTIAL","OPEN"))))</f>
      </c>
      <c r="K355" s="14">
        <f>IF(J355="OVERDUE",Settings!$E$4-E355,"")</f>
      </c>
      <c r="L355" s="14">
        <f>IF(D355="","",MONTH(D355))</f>
      </c>
      <c r="M355" s="14">
        <f>IF(D355="","",YEAR(D355))</f>
      </c>
      <c r="N355" s="14">
        <f>IF(OR(G355="",N(H355)=0),"",MONTH(G355))</f>
      </c>
      <c r="O355" s="14">
        <f>IF(OR(G355="",N(H355)=0),"",YEAR(G355))</f>
      </c>
    </row>
    <row r="356" spans="1:15" x14ac:dyDescent="0.25">
      <c r="A356" s="10"/>
      <c r="B356" s="10"/>
      <c r="C356" s="10"/>
      <c r="D356" s="11"/>
      <c r="E356" s="11"/>
      <c r="F356" s="12"/>
      <c r="G356" s="11"/>
      <c r="H356" s="12"/>
      <c r="I356" s="13">
        <f>IF(F356="","",F356-N(H356))</f>
      </c>
      <c r="J356" s="14">
        <f>IF(F356="","",IF(F356-N(H356)&lt;=0,"PAID",IF(E356&lt;Settings!$E$4,"OVERDUE",IF(N(H356)&gt;0,"PARTIAL","OPEN"))))</f>
      </c>
      <c r="K356" s="14">
        <f>IF(J356="OVERDUE",Settings!$E$4-E356,"")</f>
      </c>
      <c r="L356" s="14">
        <f>IF(D356="","",MONTH(D356))</f>
      </c>
      <c r="M356" s="14">
        <f>IF(D356="","",YEAR(D356))</f>
      </c>
      <c r="N356" s="14">
        <f>IF(OR(G356="",N(H356)=0),"",MONTH(G356))</f>
      </c>
      <c r="O356" s="14">
        <f>IF(OR(G356="",N(H356)=0),"",YEAR(G356))</f>
      </c>
    </row>
    <row r="357" spans="1:15" x14ac:dyDescent="0.25">
      <c r="A357" s="10"/>
      <c r="B357" s="10"/>
      <c r="C357" s="10"/>
      <c r="D357" s="11"/>
      <c r="E357" s="11"/>
      <c r="F357" s="12"/>
      <c r="G357" s="11"/>
      <c r="H357" s="12"/>
      <c r="I357" s="13">
        <f>IF(F357="","",F357-N(H357))</f>
      </c>
      <c r="J357" s="14">
        <f>IF(F357="","",IF(F357-N(H357)&lt;=0,"PAID",IF(E357&lt;Settings!$E$4,"OVERDUE",IF(N(H357)&gt;0,"PARTIAL","OPEN"))))</f>
      </c>
      <c r="K357" s="14">
        <f>IF(J357="OVERDUE",Settings!$E$4-E357,"")</f>
      </c>
      <c r="L357" s="14">
        <f>IF(D357="","",MONTH(D357))</f>
      </c>
      <c r="M357" s="14">
        <f>IF(D357="","",YEAR(D357))</f>
      </c>
      <c r="N357" s="14">
        <f>IF(OR(G357="",N(H357)=0),"",MONTH(G357))</f>
      </c>
      <c r="O357" s="14">
        <f>IF(OR(G357="",N(H357)=0),"",YEAR(G357))</f>
      </c>
    </row>
    <row r="358" spans="1:15" x14ac:dyDescent="0.25">
      <c r="A358" s="10"/>
      <c r="B358" s="10"/>
      <c r="C358" s="10"/>
      <c r="D358" s="11"/>
      <c r="E358" s="11"/>
      <c r="F358" s="12"/>
      <c r="G358" s="11"/>
      <c r="H358" s="12"/>
      <c r="I358" s="13">
        <f>IF(F358="","",F358-N(H358))</f>
      </c>
      <c r="J358" s="14">
        <f>IF(F358="","",IF(F358-N(H358)&lt;=0,"PAID",IF(E358&lt;Settings!$E$4,"OVERDUE",IF(N(H358)&gt;0,"PARTIAL","OPEN"))))</f>
      </c>
      <c r="K358" s="14">
        <f>IF(J358="OVERDUE",Settings!$E$4-E358,"")</f>
      </c>
      <c r="L358" s="14">
        <f>IF(D358="","",MONTH(D358))</f>
      </c>
      <c r="M358" s="14">
        <f>IF(D358="","",YEAR(D358))</f>
      </c>
      <c r="N358" s="14">
        <f>IF(OR(G358="",N(H358)=0),"",MONTH(G358))</f>
      </c>
      <c r="O358" s="14">
        <f>IF(OR(G358="",N(H358)=0),"",YEAR(G358))</f>
      </c>
    </row>
    <row r="359" spans="1:15" x14ac:dyDescent="0.25">
      <c r="A359" s="10"/>
      <c r="B359" s="10"/>
      <c r="C359" s="10"/>
      <c r="D359" s="11"/>
      <c r="E359" s="11"/>
      <c r="F359" s="12"/>
      <c r="G359" s="11"/>
      <c r="H359" s="12"/>
      <c r="I359" s="13">
        <f>IF(F359="","",F359-N(H359))</f>
      </c>
      <c r="J359" s="14">
        <f>IF(F359="","",IF(F359-N(H359)&lt;=0,"PAID",IF(E359&lt;Settings!$E$4,"OVERDUE",IF(N(H359)&gt;0,"PARTIAL","OPEN"))))</f>
      </c>
      <c r="K359" s="14">
        <f>IF(J359="OVERDUE",Settings!$E$4-E359,"")</f>
      </c>
      <c r="L359" s="14">
        <f>IF(D359="","",MONTH(D359))</f>
      </c>
      <c r="M359" s="14">
        <f>IF(D359="","",YEAR(D359))</f>
      </c>
      <c r="N359" s="14">
        <f>IF(OR(G359="",N(H359)=0),"",MONTH(G359))</f>
      </c>
      <c r="O359" s="14">
        <f>IF(OR(G359="",N(H359)=0),"",YEAR(G359))</f>
      </c>
    </row>
    <row r="360" spans="1:15" x14ac:dyDescent="0.25">
      <c r="A360" s="10"/>
      <c r="B360" s="10"/>
      <c r="C360" s="10"/>
      <c r="D360" s="11"/>
      <c r="E360" s="11"/>
      <c r="F360" s="12"/>
      <c r="G360" s="11"/>
      <c r="H360" s="12"/>
      <c r="I360" s="13">
        <f>IF(F360="","",F360-N(H360))</f>
      </c>
      <c r="J360" s="14">
        <f>IF(F360="","",IF(F360-N(H360)&lt;=0,"PAID",IF(E360&lt;Settings!$E$4,"OVERDUE",IF(N(H360)&gt;0,"PARTIAL","OPEN"))))</f>
      </c>
      <c r="K360" s="14">
        <f>IF(J360="OVERDUE",Settings!$E$4-E360,"")</f>
      </c>
      <c r="L360" s="14">
        <f>IF(D360="","",MONTH(D360))</f>
      </c>
      <c r="M360" s="14">
        <f>IF(D360="","",YEAR(D360))</f>
      </c>
      <c r="N360" s="14">
        <f>IF(OR(G360="",N(H360)=0),"",MONTH(G360))</f>
      </c>
      <c r="O360" s="14">
        <f>IF(OR(G360="",N(H360)=0),"",YEAR(G360))</f>
      </c>
    </row>
    <row r="361" spans="1:15" x14ac:dyDescent="0.25">
      <c r="A361" s="10"/>
      <c r="B361" s="10"/>
      <c r="C361" s="10"/>
      <c r="D361" s="11"/>
      <c r="E361" s="11"/>
      <c r="F361" s="12"/>
      <c r="G361" s="11"/>
      <c r="H361" s="12"/>
      <c r="I361" s="13">
        <f>IF(F361="","",F361-N(H361))</f>
      </c>
      <c r="J361" s="14">
        <f>IF(F361="","",IF(F361-N(H361)&lt;=0,"PAID",IF(E361&lt;Settings!$E$4,"OVERDUE",IF(N(H361)&gt;0,"PARTIAL","OPEN"))))</f>
      </c>
      <c r="K361" s="14">
        <f>IF(J361="OVERDUE",Settings!$E$4-E361,"")</f>
      </c>
      <c r="L361" s="14">
        <f>IF(D361="","",MONTH(D361))</f>
      </c>
      <c r="M361" s="14">
        <f>IF(D361="","",YEAR(D361))</f>
      </c>
      <c r="N361" s="14">
        <f>IF(OR(G361="",N(H361)=0),"",MONTH(G361))</f>
      </c>
      <c r="O361" s="14">
        <f>IF(OR(G361="",N(H361)=0),"",YEAR(G361))</f>
      </c>
    </row>
    <row r="362" spans="1:15" x14ac:dyDescent="0.25">
      <c r="A362" s="10"/>
      <c r="B362" s="10"/>
      <c r="C362" s="10"/>
      <c r="D362" s="11"/>
      <c r="E362" s="11"/>
      <c r="F362" s="12"/>
      <c r="G362" s="11"/>
      <c r="H362" s="12"/>
      <c r="I362" s="13">
        <f>IF(F362="","",F362-N(H362))</f>
      </c>
      <c r="J362" s="14">
        <f>IF(F362="","",IF(F362-N(H362)&lt;=0,"PAID",IF(E362&lt;Settings!$E$4,"OVERDUE",IF(N(H362)&gt;0,"PARTIAL","OPEN"))))</f>
      </c>
      <c r="K362" s="14">
        <f>IF(J362="OVERDUE",Settings!$E$4-E362,"")</f>
      </c>
      <c r="L362" s="14">
        <f>IF(D362="","",MONTH(D362))</f>
      </c>
      <c r="M362" s="14">
        <f>IF(D362="","",YEAR(D362))</f>
      </c>
      <c r="N362" s="14">
        <f>IF(OR(G362="",N(H362)=0),"",MONTH(G362))</f>
      </c>
      <c r="O362" s="14">
        <f>IF(OR(G362="",N(H362)=0),"",YEAR(G362))</f>
      </c>
    </row>
    <row r="363" spans="1:15" x14ac:dyDescent="0.25">
      <c r="A363" s="10"/>
      <c r="B363" s="10"/>
      <c r="C363" s="10"/>
      <c r="D363" s="11"/>
      <c r="E363" s="11"/>
      <c r="F363" s="12"/>
      <c r="G363" s="11"/>
      <c r="H363" s="12"/>
      <c r="I363" s="13">
        <f>IF(F363="","",F363-N(H363))</f>
      </c>
      <c r="J363" s="14">
        <f>IF(F363="","",IF(F363-N(H363)&lt;=0,"PAID",IF(E363&lt;Settings!$E$4,"OVERDUE",IF(N(H363)&gt;0,"PARTIAL","OPEN"))))</f>
      </c>
      <c r="K363" s="14">
        <f>IF(J363="OVERDUE",Settings!$E$4-E363,"")</f>
      </c>
      <c r="L363" s="14">
        <f>IF(D363="","",MONTH(D363))</f>
      </c>
      <c r="M363" s="14">
        <f>IF(D363="","",YEAR(D363))</f>
      </c>
      <c r="N363" s="14">
        <f>IF(OR(G363="",N(H363)=0),"",MONTH(G363))</f>
      </c>
      <c r="O363" s="14">
        <f>IF(OR(G363="",N(H363)=0),"",YEAR(G363))</f>
      </c>
    </row>
    <row r="364" spans="1:15" x14ac:dyDescent="0.25">
      <c r="A364" s="10"/>
      <c r="B364" s="10"/>
      <c r="C364" s="10"/>
      <c r="D364" s="11"/>
      <c r="E364" s="11"/>
      <c r="F364" s="12"/>
      <c r="G364" s="11"/>
      <c r="H364" s="12"/>
      <c r="I364" s="13">
        <f>IF(F364="","",F364-N(H364))</f>
      </c>
      <c r="J364" s="14">
        <f>IF(F364="","",IF(F364-N(H364)&lt;=0,"PAID",IF(E364&lt;Settings!$E$4,"OVERDUE",IF(N(H364)&gt;0,"PARTIAL","OPEN"))))</f>
      </c>
      <c r="K364" s="14">
        <f>IF(J364="OVERDUE",Settings!$E$4-E364,"")</f>
      </c>
      <c r="L364" s="14">
        <f>IF(D364="","",MONTH(D364))</f>
      </c>
      <c r="M364" s="14">
        <f>IF(D364="","",YEAR(D364))</f>
      </c>
      <c r="N364" s="14">
        <f>IF(OR(G364="",N(H364)=0),"",MONTH(G364))</f>
      </c>
      <c r="O364" s="14">
        <f>IF(OR(G364="",N(H364)=0),"",YEAR(G364))</f>
      </c>
    </row>
    <row r="365" spans="1:15" x14ac:dyDescent="0.25">
      <c r="A365" s="10"/>
      <c r="B365" s="10"/>
      <c r="C365" s="10"/>
      <c r="D365" s="11"/>
      <c r="E365" s="11"/>
      <c r="F365" s="12"/>
      <c r="G365" s="11"/>
      <c r="H365" s="12"/>
      <c r="I365" s="13">
        <f>IF(F365="","",F365-N(H365))</f>
      </c>
      <c r="J365" s="14">
        <f>IF(F365="","",IF(F365-N(H365)&lt;=0,"PAID",IF(E365&lt;Settings!$E$4,"OVERDUE",IF(N(H365)&gt;0,"PARTIAL","OPEN"))))</f>
      </c>
      <c r="K365" s="14">
        <f>IF(J365="OVERDUE",Settings!$E$4-E365,"")</f>
      </c>
      <c r="L365" s="14">
        <f>IF(D365="","",MONTH(D365))</f>
      </c>
      <c r="M365" s="14">
        <f>IF(D365="","",YEAR(D365))</f>
      </c>
      <c r="N365" s="14">
        <f>IF(OR(G365="",N(H365)=0),"",MONTH(G365))</f>
      </c>
      <c r="O365" s="14">
        <f>IF(OR(G365="",N(H365)=0),"",YEAR(G365))</f>
      </c>
    </row>
    <row r="366" spans="1:15" x14ac:dyDescent="0.25">
      <c r="A366" s="10"/>
      <c r="B366" s="10"/>
      <c r="C366" s="10"/>
      <c r="D366" s="11"/>
      <c r="E366" s="11"/>
      <c r="F366" s="12"/>
      <c r="G366" s="11"/>
      <c r="H366" s="12"/>
      <c r="I366" s="13">
        <f>IF(F366="","",F366-N(H366))</f>
      </c>
      <c r="J366" s="14">
        <f>IF(F366="","",IF(F366-N(H366)&lt;=0,"PAID",IF(E366&lt;Settings!$E$4,"OVERDUE",IF(N(H366)&gt;0,"PARTIAL","OPEN"))))</f>
      </c>
      <c r="K366" s="14">
        <f>IF(J366="OVERDUE",Settings!$E$4-E366,"")</f>
      </c>
      <c r="L366" s="14">
        <f>IF(D366="","",MONTH(D366))</f>
      </c>
      <c r="M366" s="14">
        <f>IF(D366="","",YEAR(D366))</f>
      </c>
      <c r="N366" s="14">
        <f>IF(OR(G366="",N(H366)=0),"",MONTH(G366))</f>
      </c>
      <c r="O366" s="14">
        <f>IF(OR(G366="",N(H366)=0),"",YEAR(G366))</f>
      </c>
    </row>
    <row r="367" spans="1:15" x14ac:dyDescent="0.25">
      <c r="A367" s="10"/>
      <c r="B367" s="10"/>
      <c r="C367" s="10"/>
      <c r="D367" s="11"/>
      <c r="E367" s="11"/>
      <c r="F367" s="12"/>
      <c r="G367" s="11"/>
      <c r="H367" s="12"/>
      <c r="I367" s="13">
        <f>IF(F367="","",F367-N(H367))</f>
      </c>
      <c r="J367" s="14">
        <f>IF(F367="","",IF(F367-N(H367)&lt;=0,"PAID",IF(E367&lt;Settings!$E$4,"OVERDUE",IF(N(H367)&gt;0,"PARTIAL","OPEN"))))</f>
      </c>
      <c r="K367" s="14">
        <f>IF(J367="OVERDUE",Settings!$E$4-E367,"")</f>
      </c>
      <c r="L367" s="14">
        <f>IF(D367="","",MONTH(D367))</f>
      </c>
      <c r="M367" s="14">
        <f>IF(D367="","",YEAR(D367))</f>
      </c>
      <c r="N367" s="14">
        <f>IF(OR(G367="",N(H367)=0),"",MONTH(G367))</f>
      </c>
      <c r="O367" s="14">
        <f>IF(OR(G367="",N(H367)=0),"",YEAR(G367))</f>
      </c>
    </row>
    <row r="368" spans="1:15" x14ac:dyDescent="0.25">
      <c r="A368" s="10"/>
      <c r="B368" s="10"/>
      <c r="C368" s="10"/>
      <c r="D368" s="11"/>
      <c r="E368" s="11"/>
      <c r="F368" s="12"/>
      <c r="G368" s="11"/>
      <c r="H368" s="12"/>
      <c r="I368" s="13">
        <f>IF(F368="","",F368-N(H368))</f>
      </c>
      <c r="J368" s="14">
        <f>IF(F368="","",IF(F368-N(H368)&lt;=0,"PAID",IF(E368&lt;Settings!$E$4,"OVERDUE",IF(N(H368)&gt;0,"PARTIAL","OPEN"))))</f>
      </c>
      <c r="K368" s="14">
        <f>IF(J368="OVERDUE",Settings!$E$4-E368,"")</f>
      </c>
      <c r="L368" s="14">
        <f>IF(D368="","",MONTH(D368))</f>
      </c>
      <c r="M368" s="14">
        <f>IF(D368="","",YEAR(D368))</f>
      </c>
      <c r="N368" s="14">
        <f>IF(OR(G368="",N(H368)=0),"",MONTH(G368))</f>
      </c>
      <c r="O368" s="14">
        <f>IF(OR(G368="",N(H368)=0),"",YEAR(G368))</f>
      </c>
    </row>
    <row r="369" spans="1:15" x14ac:dyDescent="0.25">
      <c r="A369" s="10"/>
      <c r="B369" s="10"/>
      <c r="C369" s="10"/>
      <c r="D369" s="11"/>
      <c r="E369" s="11"/>
      <c r="F369" s="12"/>
      <c r="G369" s="11"/>
      <c r="H369" s="12"/>
      <c r="I369" s="13">
        <f>IF(F369="","",F369-N(H369))</f>
      </c>
      <c r="J369" s="14">
        <f>IF(F369="","",IF(F369-N(H369)&lt;=0,"PAID",IF(E369&lt;Settings!$E$4,"OVERDUE",IF(N(H369)&gt;0,"PARTIAL","OPEN"))))</f>
      </c>
      <c r="K369" s="14">
        <f>IF(J369="OVERDUE",Settings!$E$4-E369,"")</f>
      </c>
      <c r="L369" s="14">
        <f>IF(D369="","",MONTH(D369))</f>
      </c>
      <c r="M369" s="14">
        <f>IF(D369="","",YEAR(D369))</f>
      </c>
      <c r="N369" s="14">
        <f>IF(OR(G369="",N(H369)=0),"",MONTH(G369))</f>
      </c>
      <c r="O369" s="14">
        <f>IF(OR(G369="",N(H369)=0),"",YEAR(G369))</f>
      </c>
    </row>
    <row r="370" spans="1:15" x14ac:dyDescent="0.25">
      <c r="A370" s="10"/>
      <c r="B370" s="10"/>
      <c r="C370" s="10"/>
      <c r="D370" s="11"/>
      <c r="E370" s="11"/>
      <c r="F370" s="12"/>
      <c r="G370" s="11"/>
      <c r="H370" s="12"/>
      <c r="I370" s="13">
        <f>IF(F370="","",F370-N(H370))</f>
      </c>
      <c r="J370" s="14">
        <f>IF(F370="","",IF(F370-N(H370)&lt;=0,"PAID",IF(E370&lt;Settings!$E$4,"OVERDUE",IF(N(H370)&gt;0,"PARTIAL","OPEN"))))</f>
      </c>
      <c r="K370" s="14">
        <f>IF(J370="OVERDUE",Settings!$E$4-E370,"")</f>
      </c>
      <c r="L370" s="14">
        <f>IF(D370="","",MONTH(D370))</f>
      </c>
      <c r="M370" s="14">
        <f>IF(D370="","",YEAR(D370))</f>
      </c>
      <c r="N370" s="14">
        <f>IF(OR(G370="",N(H370)=0),"",MONTH(G370))</f>
      </c>
      <c r="O370" s="14">
        <f>IF(OR(G370="",N(H370)=0),"",YEAR(G370))</f>
      </c>
    </row>
    <row r="371" spans="1:15" x14ac:dyDescent="0.25">
      <c r="A371" s="10"/>
      <c r="B371" s="10"/>
      <c r="C371" s="10"/>
      <c r="D371" s="11"/>
      <c r="E371" s="11"/>
      <c r="F371" s="12"/>
      <c r="G371" s="11"/>
      <c r="H371" s="12"/>
      <c r="I371" s="13">
        <f>IF(F371="","",F371-N(H371))</f>
      </c>
      <c r="J371" s="14">
        <f>IF(F371="","",IF(F371-N(H371)&lt;=0,"PAID",IF(E371&lt;Settings!$E$4,"OVERDUE",IF(N(H371)&gt;0,"PARTIAL","OPEN"))))</f>
      </c>
      <c r="K371" s="14">
        <f>IF(J371="OVERDUE",Settings!$E$4-E371,"")</f>
      </c>
      <c r="L371" s="14">
        <f>IF(D371="","",MONTH(D371))</f>
      </c>
      <c r="M371" s="14">
        <f>IF(D371="","",YEAR(D371))</f>
      </c>
      <c r="N371" s="14">
        <f>IF(OR(G371="",N(H371)=0),"",MONTH(G371))</f>
      </c>
      <c r="O371" s="14">
        <f>IF(OR(G371="",N(H371)=0),"",YEAR(G371))</f>
      </c>
    </row>
    <row r="372" spans="1:15" x14ac:dyDescent="0.25">
      <c r="A372" s="10"/>
      <c r="B372" s="10"/>
      <c r="C372" s="10"/>
      <c r="D372" s="11"/>
      <c r="E372" s="11"/>
      <c r="F372" s="12"/>
      <c r="G372" s="11"/>
      <c r="H372" s="12"/>
      <c r="I372" s="13">
        <f>IF(F372="","",F372-N(H372))</f>
      </c>
      <c r="J372" s="14">
        <f>IF(F372="","",IF(F372-N(H372)&lt;=0,"PAID",IF(E372&lt;Settings!$E$4,"OVERDUE",IF(N(H372)&gt;0,"PARTIAL","OPEN"))))</f>
      </c>
      <c r="K372" s="14">
        <f>IF(J372="OVERDUE",Settings!$E$4-E372,"")</f>
      </c>
      <c r="L372" s="14">
        <f>IF(D372="","",MONTH(D372))</f>
      </c>
      <c r="M372" s="14">
        <f>IF(D372="","",YEAR(D372))</f>
      </c>
      <c r="N372" s="14">
        <f>IF(OR(G372="",N(H372)=0),"",MONTH(G372))</f>
      </c>
      <c r="O372" s="14">
        <f>IF(OR(G372="",N(H372)=0),"",YEAR(G372))</f>
      </c>
    </row>
    <row r="373" spans="1:15" x14ac:dyDescent="0.25">
      <c r="A373" s="10"/>
      <c r="B373" s="10"/>
      <c r="C373" s="10"/>
      <c r="D373" s="11"/>
      <c r="E373" s="11"/>
      <c r="F373" s="12"/>
      <c r="G373" s="11"/>
      <c r="H373" s="12"/>
      <c r="I373" s="13">
        <f>IF(F373="","",F373-N(H373))</f>
      </c>
      <c r="J373" s="14">
        <f>IF(F373="","",IF(F373-N(H373)&lt;=0,"PAID",IF(E373&lt;Settings!$E$4,"OVERDUE",IF(N(H373)&gt;0,"PARTIAL","OPEN"))))</f>
      </c>
      <c r="K373" s="14">
        <f>IF(J373="OVERDUE",Settings!$E$4-E373,"")</f>
      </c>
      <c r="L373" s="14">
        <f>IF(D373="","",MONTH(D373))</f>
      </c>
      <c r="M373" s="14">
        <f>IF(D373="","",YEAR(D373))</f>
      </c>
      <c r="N373" s="14">
        <f>IF(OR(G373="",N(H373)=0),"",MONTH(G373))</f>
      </c>
      <c r="O373" s="14">
        <f>IF(OR(G373="",N(H373)=0),"",YEAR(G373))</f>
      </c>
    </row>
    <row r="374" spans="1:15" x14ac:dyDescent="0.25">
      <c r="A374" s="10"/>
      <c r="B374" s="10"/>
      <c r="C374" s="10"/>
      <c r="D374" s="11"/>
      <c r="E374" s="11"/>
      <c r="F374" s="12"/>
      <c r="G374" s="11"/>
      <c r="H374" s="12"/>
      <c r="I374" s="13">
        <f>IF(F374="","",F374-N(H374))</f>
      </c>
      <c r="J374" s="14">
        <f>IF(F374="","",IF(F374-N(H374)&lt;=0,"PAID",IF(E374&lt;Settings!$E$4,"OVERDUE",IF(N(H374)&gt;0,"PARTIAL","OPEN"))))</f>
      </c>
      <c r="K374" s="14">
        <f>IF(J374="OVERDUE",Settings!$E$4-E374,"")</f>
      </c>
      <c r="L374" s="14">
        <f>IF(D374="","",MONTH(D374))</f>
      </c>
      <c r="M374" s="14">
        <f>IF(D374="","",YEAR(D374))</f>
      </c>
      <c r="N374" s="14">
        <f>IF(OR(G374="",N(H374)=0),"",MONTH(G374))</f>
      </c>
      <c r="O374" s="14">
        <f>IF(OR(G374="",N(H374)=0),"",YEAR(G374))</f>
      </c>
    </row>
    <row r="375" spans="1:15" x14ac:dyDescent="0.25">
      <c r="A375" s="10"/>
      <c r="B375" s="10"/>
      <c r="C375" s="10"/>
      <c r="D375" s="11"/>
      <c r="E375" s="11"/>
      <c r="F375" s="12"/>
      <c r="G375" s="11"/>
      <c r="H375" s="12"/>
      <c r="I375" s="13">
        <f>IF(F375="","",F375-N(H375))</f>
      </c>
      <c r="J375" s="14">
        <f>IF(F375="","",IF(F375-N(H375)&lt;=0,"PAID",IF(E375&lt;Settings!$E$4,"OVERDUE",IF(N(H375)&gt;0,"PARTIAL","OPEN"))))</f>
      </c>
      <c r="K375" s="14">
        <f>IF(J375="OVERDUE",Settings!$E$4-E375,"")</f>
      </c>
      <c r="L375" s="14">
        <f>IF(D375="","",MONTH(D375))</f>
      </c>
      <c r="M375" s="14">
        <f>IF(D375="","",YEAR(D375))</f>
      </c>
      <c r="N375" s="14">
        <f>IF(OR(G375="",N(H375)=0),"",MONTH(G375))</f>
      </c>
      <c r="O375" s="14">
        <f>IF(OR(G375="",N(H375)=0),"",YEAR(G375))</f>
      </c>
    </row>
    <row r="376" spans="1:15" x14ac:dyDescent="0.25">
      <c r="A376" s="10"/>
      <c r="B376" s="10"/>
      <c r="C376" s="10"/>
      <c r="D376" s="11"/>
      <c r="E376" s="11"/>
      <c r="F376" s="12"/>
      <c r="G376" s="11"/>
      <c r="H376" s="12"/>
      <c r="I376" s="13">
        <f>IF(F376="","",F376-N(H376))</f>
      </c>
      <c r="J376" s="14">
        <f>IF(F376="","",IF(F376-N(H376)&lt;=0,"PAID",IF(E376&lt;Settings!$E$4,"OVERDUE",IF(N(H376)&gt;0,"PARTIAL","OPEN"))))</f>
      </c>
      <c r="K376" s="14">
        <f>IF(J376="OVERDUE",Settings!$E$4-E376,"")</f>
      </c>
      <c r="L376" s="14">
        <f>IF(D376="","",MONTH(D376))</f>
      </c>
      <c r="M376" s="14">
        <f>IF(D376="","",YEAR(D376))</f>
      </c>
      <c r="N376" s="14">
        <f>IF(OR(G376="",N(H376)=0),"",MONTH(G376))</f>
      </c>
      <c r="O376" s="14">
        <f>IF(OR(G376="",N(H376)=0),"",YEAR(G376))</f>
      </c>
    </row>
    <row r="377" spans="1:15" x14ac:dyDescent="0.25">
      <c r="A377" s="10"/>
      <c r="B377" s="10"/>
      <c r="C377" s="10"/>
      <c r="D377" s="11"/>
      <c r="E377" s="11"/>
      <c r="F377" s="12"/>
      <c r="G377" s="11"/>
      <c r="H377" s="12"/>
      <c r="I377" s="13">
        <f>IF(F377="","",F377-N(H377))</f>
      </c>
      <c r="J377" s="14">
        <f>IF(F377="","",IF(F377-N(H377)&lt;=0,"PAID",IF(E377&lt;Settings!$E$4,"OVERDUE",IF(N(H377)&gt;0,"PARTIAL","OPEN"))))</f>
      </c>
      <c r="K377" s="14">
        <f>IF(J377="OVERDUE",Settings!$E$4-E377,"")</f>
      </c>
      <c r="L377" s="14">
        <f>IF(D377="","",MONTH(D377))</f>
      </c>
      <c r="M377" s="14">
        <f>IF(D377="","",YEAR(D377))</f>
      </c>
      <c r="N377" s="14">
        <f>IF(OR(G377="",N(H377)=0),"",MONTH(G377))</f>
      </c>
      <c r="O377" s="14">
        <f>IF(OR(G377="",N(H377)=0),"",YEAR(G377))</f>
      </c>
    </row>
    <row r="378" spans="1:15" x14ac:dyDescent="0.25">
      <c r="A378" s="10"/>
      <c r="B378" s="10"/>
      <c r="C378" s="10"/>
      <c r="D378" s="11"/>
      <c r="E378" s="11"/>
      <c r="F378" s="12"/>
      <c r="G378" s="11"/>
      <c r="H378" s="12"/>
      <c r="I378" s="13">
        <f>IF(F378="","",F378-N(H378))</f>
      </c>
      <c r="J378" s="14">
        <f>IF(F378="","",IF(F378-N(H378)&lt;=0,"PAID",IF(E378&lt;Settings!$E$4,"OVERDUE",IF(N(H378)&gt;0,"PARTIAL","OPEN"))))</f>
      </c>
      <c r="K378" s="14">
        <f>IF(J378="OVERDUE",Settings!$E$4-E378,"")</f>
      </c>
      <c r="L378" s="14">
        <f>IF(D378="","",MONTH(D378))</f>
      </c>
      <c r="M378" s="14">
        <f>IF(D378="","",YEAR(D378))</f>
      </c>
      <c r="N378" s="14">
        <f>IF(OR(G378="",N(H378)=0),"",MONTH(G378))</f>
      </c>
      <c r="O378" s="14">
        <f>IF(OR(G378="",N(H378)=0),"",YEAR(G378))</f>
      </c>
    </row>
    <row r="379" spans="1:15" x14ac:dyDescent="0.25">
      <c r="A379" s="10"/>
      <c r="B379" s="10"/>
      <c r="C379" s="10"/>
      <c r="D379" s="11"/>
      <c r="E379" s="11"/>
      <c r="F379" s="12"/>
      <c r="G379" s="11"/>
      <c r="H379" s="12"/>
      <c r="I379" s="13">
        <f>IF(F379="","",F379-N(H379))</f>
      </c>
      <c r="J379" s="14">
        <f>IF(F379="","",IF(F379-N(H379)&lt;=0,"PAID",IF(E379&lt;Settings!$E$4,"OVERDUE",IF(N(H379)&gt;0,"PARTIAL","OPEN"))))</f>
      </c>
      <c r="K379" s="14">
        <f>IF(J379="OVERDUE",Settings!$E$4-E379,"")</f>
      </c>
      <c r="L379" s="14">
        <f>IF(D379="","",MONTH(D379))</f>
      </c>
      <c r="M379" s="14">
        <f>IF(D379="","",YEAR(D379))</f>
      </c>
      <c r="N379" s="14">
        <f>IF(OR(G379="",N(H379)=0),"",MONTH(G379))</f>
      </c>
      <c r="O379" s="14">
        <f>IF(OR(G379="",N(H379)=0),"",YEAR(G379))</f>
      </c>
    </row>
    <row r="380" spans="1:15" x14ac:dyDescent="0.25">
      <c r="A380" s="10"/>
      <c r="B380" s="10"/>
      <c r="C380" s="10"/>
      <c r="D380" s="11"/>
      <c r="E380" s="11"/>
      <c r="F380" s="12"/>
      <c r="G380" s="11"/>
      <c r="H380" s="12"/>
      <c r="I380" s="13">
        <f>IF(F380="","",F380-N(H380))</f>
      </c>
      <c r="J380" s="14">
        <f>IF(F380="","",IF(F380-N(H380)&lt;=0,"PAID",IF(E380&lt;Settings!$E$4,"OVERDUE",IF(N(H380)&gt;0,"PARTIAL","OPEN"))))</f>
      </c>
      <c r="K380" s="14">
        <f>IF(J380="OVERDUE",Settings!$E$4-E380,"")</f>
      </c>
      <c r="L380" s="14">
        <f>IF(D380="","",MONTH(D380))</f>
      </c>
      <c r="M380" s="14">
        <f>IF(D380="","",YEAR(D380))</f>
      </c>
      <c r="N380" s="14">
        <f>IF(OR(G380="",N(H380)=0),"",MONTH(G380))</f>
      </c>
      <c r="O380" s="14">
        <f>IF(OR(G380="",N(H380)=0),"",YEAR(G380))</f>
      </c>
    </row>
    <row r="381" spans="1:15" x14ac:dyDescent="0.25">
      <c r="A381" s="10"/>
      <c r="B381" s="10"/>
      <c r="C381" s="10"/>
      <c r="D381" s="11"/>
      <c r="E381" s="11"/>
      <c r="F381" s="12"/>
      <c r="G381" s="11"/>
      <c r="H381" s="12"/>
      <c r="I381" s="13">
        <f>IF(F381="","",F381-N(H381))</f>
      </c>
      <c r="J381" s="14">
        <f>IF(F381="","",IF(F381-N(H381)&lt;=0,"PAID",IF(E381&lt;Settings!$E$4,"OVERDUE",IF(N(H381)&gt;0,"PARTIAL","OPEN"))))</f>
      </c>
      <c r="K381" s="14">
        <f>IF(J381="OVERDUE",Settings!$E$4-E381,"")</f>
      </c>
      <c r="L381" s="14">
        <f>IF(D381="","",MONTH(D381))</f>
      </c>
      <c r="M381" s="14">
        <f>IF(D381="","",YEAR(D381))</f>
      </c>
      <c r="N381" s="14">
        <f>IF(OR(G381="",N(H381)=0),"",MONTH(G381))</f>
      </c>
      <c r="O381" s="14">
        <f>IF(OR(G381="",N(H381)=0),"",YEAR(G381))</f>
      </c>
    </row>
    <row r="382" spans="1:15" x14ac:dyDescent="0.25">
      <c r="A382" s="10"/>
      <c r="B382" s="10"/>
      <c r="C382" s="10"/>
      <c r="D382" s="11"/>
      <c r="E382" s="11"/>
      <c r="F382" s="12"/>
      <c r="G382" s="11"/>
      <c r="H382" s="12"/>
      <c r="I382" s="13">
        <f>IF(F382="","",F382-N(H382))</f>
      </c>
      <c r="J382" s="14">
        <f>IF(F382="","",IF(F382-N(H382)&lt;=0,"PAID",IF(E382&lt;Settings!$E$4,"OVERDUE",IF(N(H382)&gt;0,"PARTIAL","OPEN"))))</f>
      </c>
      <c r="K382" s="14">
        <f>IF(J382="OVERDUE",Settings!$E$4-E382,"")</f>
      </c>
      <c r="L382" s="14">
        <f>IF(D382="","",MONTH(D382))</f>
      </c>
      <c r="M382" s="14">
        <f>IF(D382="","",YEAR(D382))</f>
      </c>
      <c r="N382" s="14">
        <f>IF(OR(G382="",N(H382)=0),"",MONTH(G382))</f>
      </c>
      <c r="O382" s="14">
        <f>IF(OR(G382="",N(H382)=0),"",YEAR(G382))</f>
      </c>
    </row>
    <row r="383" spans="1:15" x14ac:dyDescent="0.25">
      <c r="A383" s="10"/>
      <c r="B383" s="10"/>
      <c r="C383" s="10"/>
      <c r="D383" s="11"/>
      <c r="E383" s="11"/>
      <c r="F383" s="12"/>
      <c r="G383" s="11"/>
      <c r="H383" s="12"/>
      <c r="I383" s="13">
        <f>IF(F383="","",F383-N(H383))</f>
      </c>
      <c r="J383" s="14">
        <f>IF(F383="","",IF(F383-N(H383)&lt;=0,"PAID",IF(E383&lt;Settings!$E$4,"OVERDUE",IF(N(H383)&gt;0,"PARTIAL","OPEN"))))</f>
      </c>
      <c r="K383" s="14">
        <f>IF(J383="OVERDUE",Settings!$E$4-E383,"")</f>
      </c>
      <c r="L383" s="14">
        <f>IF(D383="","",MONTH(D383))</f>
      </c>
      <c r="M383" s="14">
        <f>IF(D383="","",YEAR(D383))</f>
      </c>
      <c r="N383" s="14">
        <f>IF(OR(G383="",N(H383)=0),"",MONTH(G383))</f>
      </c>
      <c r="O383" s="14">
        <f>IF(OR(G383="",N(H383)=0),"",YEAR(G383))</f>
      </c>
    </row>
    <row r="384" spans="1:15" x14ac:dyDescent="0.25">
      <c r="A384" s="10"/>
      <c r="B384" s="10"/>
      <c r="C384" s="10"/>
      <c r="D384" s="11"/>
      <c r="E384" s="11"/>
      <c r="F384" s="12"/>
      <c r="G384" s="11"/>
      <c r="H384" s="12"/>
      <c r="I384" s="13">
        <f>IF(F384="","",F384-N(H384))</f>
      </c>
      <c r="J384" s="14">
        <f>IF(F384="","",IF(F384-N(H384)&lt;=0,"PAID",IF(E384&lt;Settings!$E$4,"OVERDUE",IF(N(H384)&gt;0,"PARTIAL","OPEN"))))</f>
      </c>
      <c r="K384" s="14">
        <f>IF(J384="OVERDUE",Settings!$E$4-E384,"")</f>
      </c>
      <c r="L384" s="14">
        <f>IF(D384="","",MONTH(D384))</f>
      </c>
      <c r="M384" s="14">
        <f>IF(D384="","",YEAR(D384))</f>
      </c>
      <c r="N384" s="14">
        <f>IF(OR(G384="",N(H384)=0),"",MONTH(G384))</f>
      </c>
      <c r="O384" s="14">
        <f>IF(OR(G384="",N(H384)=0),"",YEAR(G384))</f>
      </c>
    </row>
    <row r="385" spans="1:15" x14ac:dyDescent="0.25">
      <c r="A385" s="10"/>
      <c r="B385" s="10"/>
      <c r="C385" s="10"/>
      <c r="D385" s="11"/>
      <c r="E385" s="11"/>
      <c r="F385" s="12"/>
      <c r="G385" s="11"/>
      <c r="H385" s="12"/>
      <c r="I385" s="13">
        <f>IF(F385="","",F385-N(H385))</f>
      </c>
      <c r="J385" s="14">
        <f>IF(F385="","",IF(F385-N(H385)&lt;=0,"PAID",IF(E385&lt;Settings!$E$4,"OVERDUE",IF(N(H385)&gt;0,"PARTIAL","OPEN"))))</f>
      </c>
      <c r="K385" s="14">
        <f>IF(J385="OVERDUE",Settings!$E$4-E385,"")</f>
      </c>
      <c r="L385" s="14">
        <f>IF(D385="","",MONTH(D385))</f>
      </c>
      <c r="M385" s="14">
        <f>IF(D385="","",YEAR(D385))</f>
      </c>
      <c r="N385" s="14">
        <f>IF(OR(G385="",N(H385)=0),"",MONTH(G385))</f>
      </c>
      <c r="O385" s="14">
        <f>IF(OR(G385="",N(H385)=0),"",YEAR(G385))</f>
      </c>
    </row>
    <row r="386" spans="1:15" x14ac:dyDescent="0.25">
      <c r="A386" s="10"/>
      <c r="B386" s="10"/>
      <c r="C386" s="10"/>
      <c r="D386" s="11"/>
      <c r="E386" s="11"/>
      <c r="F386" s="12"/>
      <c r="G386" s="11"/>
      <c r="H386" s="12"/>
      <c r="I386" s="13">
        <f>IF(F386="","",F386-N(H386))</f>
      </c>
      <c r="J386" s="14">
        <f>IF(F386="","",IF(F386-N(H386)&lt;=0,"PAID",IF(E386&lt;Settings!$E$4,"OVERDUE",IF(N(H386)&gt;0,"PARTIAL","OPEN"))))</f>
      </c>
      <c r="K386" s="14">
        <f>IF(J386="OVERDUE",Settings!$E$4-E386,"")</f>
      </c>
      <c r="L386" s="14">
        <f>IF(D386="","",MONTH(D386))</f>
      </c>
      <c r="M386" s="14">
        <f>IF(D386="","",YEAR(D386))</f>
      </c>
      <c r="N386" s="14">
        <f>IF(OR(G386="",N(H386)=0),"",MONTH(G386))</f>
      </c>
      <c r="O386" s="14">
        <f>IF(OR(G386="",N(H386)=0),"",YEAR(G386))</f>
      </c>
    </row>
    <row r="387" spans="1:15" x14ac:dyDescent="0.25">
      <c r="A387" s="10"/>
      <c r="B387" s="10"/>
      <c r="C387" s="10"/>
      <c r="D387" s="11"/>
      <c r="E387" s="11"/>
      <c r="F387" s="12"/>
      <c r="G387" s="11"/>
      <c r="H387" s="12"/>
      <c r="I387" s="13">
        <f>IF(F387="","",F387-N(H387))</f>
      </c>
      <c r="J387" s="14">
        <f>IF(F387="","",IF(F387-N(H387)&lt;=0,"PAID",IF(E387&lt;Settings!$E$4,"OVERDUE",IF(N(H387)&gt;0,"PARTIAL","OPEN"))))</f>
      </c>
      <c r="K387" s="14">
        <f>IF(J387="OVERDUE",Settings!$E$4-E387,"")</f>
      </c>
      <c r="L387" s="14">
        <f>IF(D387="","",MONTH(D387))</f>
      </c>
      <c r="M387" s="14">
        <f>IF(D387="","",YEAR(D387))</f>
      </c>
      <c r="N387" s="14">
        <f>IF(OR(G387="",N(H387)=0),"",MONTH(G387))</f>
      </c>
      <c r="O387" s="14">
        <f>IF(OR(G387="",N(H387)=0),"",YEAR(G387))</f>
      </c>
    </row>
    <row r="388" spans="1:15" x14ac:dyDescent="0.25">
      <c r="A388" s="10"/>
      <c r="B388" s="10"/>
      <c r="C388" s="10"/>
      <c r="D388" s="11"/>
      <c r="E388" s="11"/>
      <c r="F388" s="12"/>
      <c r="G388" s="11"/>
      <c r="H388" s="12"/>
      <c r="I388" s="13">
        <f>IF(F388="","",F388-N(H388))</f>
      </c>
      <c r="J388" s="14">
        <f>IF(F388="","",IF(F388-N(H388)&lt;=0,"PAID",IF(E388&lt;Settings!$E$4,"OVERDUE",IF(N(H388)&gt;0,"PARTIAL","OPEN"))))</f>
      </c>
      <c r="K388" s="14">
        <f>IF(J388="OVERDUE",Settings!$E$4-E388,"")</f>
      </c>
      <c r="L388" s="14">
        <f>IF(D388="","",MONTH(D388))</f>
      </c>
      <c r="M388" s="14">
        <f>IF(D388="","",YEAR(D388))</f>
      </c>
      <c r="N388" s="14">
        <f>IF(OR(G388="",N(H388)=0),"",MONTH(G388))</f>
      </c>
      <c r="O388" s="14">
        <f>IF(OR(G388="",N(H388)=0),"",YEAR(G388))</f>
      </c>
    </row>
    <row r="389" spans="1:15" x14ac:dyDescent="0.25">
      <c r="A389" s="10"/>
      <c r="B389" s="10"/>
      <c r="C389" s="10"/>
      <c r="D389" s="11"/>
      <c r="E389" s="11"/>
      <c r="F389" s="12"/>
      <c r="G389" s="11"/>
      <c r="H389" s="12"/>
      <c r="I389" s="13">
        <f>IF(F389="","",F389-N(H389))</f>
      </c>
      <c r="J389" s="14">
        <f>IF(F389="","",IF(F389-N(H389)&lt;=0,"PAID",IF(E389&lt;Settings!$E$4,"OVERDUE",IF(N(H389)&gt;0,"PARTIAL","OPEN"))))</f>
      </c>
      <c r="K389" s="14">
        <f>IF(J389="OVERDUE",Settings!$E$4-E389,"")</f>
      </c>
      <c r="L389" s="14">
        <f>IF(D389="","",MONTH(D389))</f>
      </c>
      <c r="M389" s="14">
        <f>IF(D389="","",YEAR(D389))</f>
      </c>
      <c r="N389" s="14">
        <f>IF(OR(G389="",N(H389)=0),"",MONTH(G389))</f>
      </c>
      <c r="O389" s="14">
        <f>IF(OR(G389="",N(H389)=0),"",YEAR(G389))</f>
      </c>
    </row>
    <row r="390" spans="1:15" x14ac:dyDescent="0.25">
      <c r="A390" s="10"/>
      <c r="B390" s="10"/>
      <c r="C390" s="10"/>
      <c r="D390" s="11"/>
      <c r="E390" s="11"/>
      <c r="F390" s="12"/>
      <c r="G390" s="11"/>
      <c r="H390" s="12"/>
      <c r="I390" s="13">
        <f>IF(F390="","",F390-N(H390))</f>
      </c>
      <c r="J390" s="14">
        <f>IF(F390="","",IF(F390-N(H390)&lt;=0,"PAID",IF(E390&lt;Settings!$E$4,"OVERDUE",IF(N(H390)&gt;0,"PARTIAL","OPEN"))))</f>
      </c>
      <c r="K390" s="14">
        <f>IF(J390="OVERDUE",Settings!$E$4-E390,"")</f>
      </c>
      <c r="L390" s="14">
        <f>IF(D390="","",MONTH(D390))</f>
      </c>
      <c r="M390" s="14">
        <f>IF(D390="","",YEAR(D390))</f>
      </c>
      <c r="N390" s="14">
        <f>IF(OR(G390="",N(H390)=0),"",MONTH(G390))</f>
      </c>
      <c r="O390" s="14">
        <f>IF(OR(G390="",N(H390)=0),"",YEAR(G390))</f>
      </c>
    </row>
    <row r="391" spans="1:15" x14ac:dyDescent="0.25">
      <c r="A391" s="10"/>
      <c r="B391" s="10"/>
      <c r="C391" s="10"/>
      <c r="D391" s="11"/>
      <c r="E391" s="11"/>
      <c r="F391" s="12"/>
      <c r="G391" s="11"/>
      <c r="H391" s="12"/>
      <c r="I391" s="13">
        <f>IF(F391="","",F391-N(H391))</f>
      </c>
      <c r="J391" s="14">
        <f>IF(F391="","",IF(F391-N(H391)&lt;=0,"PAID",IF(E391&lt;Settings!$E$4,"OVERDUE",IF(N(H391)&gt;0,"PARTIAL","OPEN"))))</f>
      </c>
      <c r="K391" s="14">
        <f>IF(J391="OVERDUE",Settings!$E$4-E391,"")</f>
      </c>
      <c r="L391" s="14">
        <f>IF(D391="","",MONTH(D391))</f>
      </c>
      <c r="M391" s="14">
        <f>IF(D391="","",YEAR(D391))</f>
      </c>
      <c r="N391" s="14">
        <f>IF(OR(G391="",N(H391)=0),"",MONTH(G391))</f>
      </c>
      <c r="O391" s="14">
        <f>IF(OR(G391="",N(H391)=0),"",YEAR(G391))</f>
      </c>
    </row>
    <row r="392" spans="1:15" x14ac:dyDescent="0.25">
      <c r="A392" s="10"/>
      <c r="B392" s="10"/>
      <c r="C392" s="10"/>
      <c r="D392" s="11"/>
      <c r="E392" s="11"/>
      <c r="F392" s="12"/>
      <c r="G392" s="11"/>
      <c r="H392" s="12"/>
      <c r="I392" s="13">
        <f>IF(F392="","",F392-N(H392))</f>
      </c>
      <c r="J392" s="14">
        <f>IF(F392="","",IF(F392-N(H392)&lt;=0,"PAID",IF(E392&lt;Settings!$E$4,"OVERDUE",IF(N(H392)&gt;0,"PARTIAL","OPEN"))))</f>
      </c>
      <c r="K392" s="14">
        <f>IF(J392="OVERDUE",Settings!$E$4-E392,"")</f>
      </c>
      <c r="L392" s="14">
        <f>IF(D392="","",MONTH(D392))</f>
      </c>
      <c r="M392" s="14">
        <f>IF(D392="","",YEAR(D392))</f>
      </c>
      <c r="N392" s="14">
        <f>IF(OR(G392="",N(H392)=0),"",MONTH(G392))</f>
      </c>
      <c r="O392" s="14">
        <f>IF(OR(G392="",N(H392)=0),"",YEAR(G392))</f>
      </c>
    </row>
    <row r="393" spans="1:15" x14ac:dyDescent="0.25">
      <c r="A393" s="10"/>
      <c r="B393" s="10"/>
      <c r="C393" s="10"/>
      <c r="D393" s="11"/>
      <c r="E393" s="11"/>
      <c r="F393" s="12"/>
      <c r="G393" s="11"/>
      <c r="H393" s="12"/>
      <c r="I393" s="13">
        <f>IF(F393="","",F393-N(H393))</f>
      </c>
      <c r="J393" s="14">
        <f>IF(F393="","",IF(F393-N(H393)&lt;=0,"PAID",IF(E393&lt;Settings!$E$4,"OVERDUE",IF(N(H393)&gt;0,"PARTIAL","OPEN"))))</f>
      </c>
      <c r="K393" s="14">
        <f>IF(J393="OVERDUE",Settings!$E$4-E393,"")</f>
      </c>
      <c r="L393" s="14">
        <f>IF(D393="","",MONTH(D393))</f>
      </c>
      <c r="M393" s="14">
        <f>IF(D393="","",YEAR(D393))</f>
      </c>
      <c r="N393" s="14">
        <f>IF(OR(G393="",N(H393)=0),"",MONTH(G393))</f>
      </c>
      <c r="O393" s="14">
        <f>IF(OR(G393="",N(H393)=0),"",YEAR(G393))</f>
      </c>
    </row>
    <row r="394" spans="1:15" x14ac:dyDescent="0.25">
      <c r="A394" s="10"/>
      <c r="B394" s="10"/>
      <c r="C394" s="10"/>
      <c r="D394" s="11"/>
      <c r="E394" s="11"/>
      <c r="F394" s="12"/>
      <c r="G394" s="11"/>
      <c r="H394" s="12"/>
      <c r="I394" s="13">
        <f>IF(F394="","",F394-N(H394))</f>
      </c>
      <c r="J394" s="14">
        <f>IF(F394="","",IF(F394-N(H394)&lt;=0,"PAID",IF(E394&lt;Settings!$E$4,"OVERDUE",IF(N(H394)&gt;0,"PARTIAL","OPEN"))))</f>
      </c>
      <c r="K394" s="14">
        <f>IF(J394="OVERDUE",Settings!$E$4-E394,"")</f>
      </c>
      <c r="L394" s="14">
        <f>IF(D394="","",MONTH(D394))</f>
      </c>
      <c r="M394" s="14">
        <f>IF(D394="","",YEAR(D394))</f>
      </c>
      <c r="N394" s="14">
        <f>IF(OR(G394="",N(H394)=0),"",MONTH(G394))</f>
      </c>
      <c r="O394" s="14">
        <f>IF(OR(G394="",N(H394)=0),"",YEAR(G394))</f>
      </c>
    </row>
    <row r="395" spans="1:15" x14ac:dyDescent="0.25">
      <c r="A395" s="10"/>
      <c r="B395" s="10"/>
      <c r="C395" s="10"/>
      <c r="D395" s="11"/>
      <c r="E395" s="11"/>
      <c r="F395" s="12"/>
      <c r="G395" s="11"/>
      <c r="H395" s="12"/>
      <c r="I395" s="13">
        <f>IF(F395="","",F395-N(H395))</f>
      </c>
      <c r="J395" s="14">
        <f>IF(F395="","",IF(F395-N(H395)&lt;=0,"PAID",IF(E395&lt;Settings!$E$4,"OVERDUE",IF(N(H395)&gt;0,"PARTIAL","OPEN"))))</f>
      </c>
      <c r="K395" s="14">
        <f>IF(J395="OVERDUE",Settings!$E$4-E395,"")</f>
      </c>
      <c r="L395" s="14">
        <f>IF(D395="","",MONTH(D395))</f>
      </c>
      <c r="M395" s="14">
        <f>IF(D395="","",YEAR(D395))</f>
      </c>
      <c r="N395" s="14">
        <f>IF(OR(G395="",N(H395)=0),"",MONTH(G395))</f>
      </c>
      <c r="O395" s="14">
        <f>IF(OR(G395="",N(H395)=0),"",YEAR(G395))</f>
      </c>
    </row>
    <row r="396" spans="1:15" x14ac:dyDescent="0.25">
      <c r="A396" s="10"/>
      <c r="B396" s="10"/>
      <c r="C396" s="10"/>
      <c r="D396" s="11"/>
      <c r="E396" s="11"/>
      <c r="F396" s="12"/>
      <c r="G396" s="11"/>
      <c r="H396" s="12"/>
      <c r="I396" s="13">
        <f>IF(F396="","",F396-N(H396))</f>
      </c>
      <c r="J396" s="14">
        <f>IF(F396="","",IF(F396-N(H396)&lt;=0,"PAID",IF(E396&lt;Settings!$E$4,"OVERDUE",IF(N(H396)&gt;0,"PARTIAL","OPEN"))))</f>
      </c>
      <c r="K396" s="14">
        <f>IF(J396="OVERDUE",Settings!$E$4-E396,"")</f>
      </c>
      <c r="L396" s="14">
        <f>IF(D396="","",MONTH(D396))</f>
      </c>
      <c r="M396" s="14">
        <f>IF(D396="","",YEAR(D396))</f>
      </c>
      <c r="N396" s="14">
        <f>IF(OR(G396="",N(H396)=0),"",MONTH(G396))</f>
      </c>
      <c r="O396" s="14">
        <f>IF(OR(G396="",N(H396)=0),"",YEAR(G396))</f>
      </c>
    </row>
    <row r="397" spans="1:15" x14ac:dyDescent="0.25">
      <c r="A397" s="10"/>
      <c r="B397" s="10"/>
      <c r="C397" s="10"/>
      <c r="D397" s="11"/>
      <c r="E397" s="11"/>
      <c r="F397" s="12"/>
      <c r="G397" s="11"/>
      <c r="H397" s="12"/>
      <c r="I397" s="13">
        <f>IF(F397="","",F397-N(H397))</f>
      </c>
      <c r="J397" s="14">
        <f>IF(F397="","",IF(F397-N(H397)&lt;=0,"PAID",IF(E397&lt;Settings!$E$4,"OVERDUE",IF(N(H397)&gt;0,"PARTIAL","OPEN"))))</f>
      </c>
      <c r="K397" s="14">
        <f>IF(J397="OVERDUE",Settings!$E$4-E397,"")</f>
      </c>
      <c r="L397" s="14">
        <f>IF(D397="","",MONTH(D397))</f>
      </c>
      <c r="M397" s="14">
        <f>IF(D397="","",YEAR(D397))</f>
      </c>
      <c r="N397" s="14">
        <f>IF(OR(G397="",N(H397)=0),"",MONTH(G397))</f>
      </c>
      <c r="O397" s="14">
        <f>IF(OR(G397="",N(H397)=0),"",YEAR(G397))</f>
      </c>
    </row>
    <row r="398" spans="1:15" x14ac:dyDescent="0.25">
      <c r="A398" s="10"/>
      <c r="B398" s="10"/>
      <c r="C398" s="10"/>
      <c r="D398" s="11"/>
      <c r="E398" s="11"/>
      <c r="F398" s="12"/>
      <c r="G398" s="11"/>
      <c r="H398" s="12"/>
      <c r="I398" s="13">
        <f>IF(F398="","",F398-N(H398))</f>
      </c>
      <c r="J398" s="14">
        <f>IF(F398="","",IF(F398-N(H398)&lt;=0,"PAID",IF(E398&lt;Settings!$E$4,"OVERDUE",IF(N(H398)&gt;0,"PARTIAL","OPEN"))))</f>
      </c>
      <c r="K398" s="14">
        <f>IF(J398="OVERDUE",Settings!$E$4-E398,"")</f>
      </c>
      <c r="L398" s="14">
        <f>IF(D398="","",MONTH(D398))</f>
      </c>
      <c r="M398" s="14">
        <f>IF(D398="","",YEAR(D398))</f>
      </c>
      <c r="N398" s="14">
        <f>IF(OR(G398="",N(H398)=0),"",MONTH(G398))</f>
      </c>
      <c r="O398" s="14">
        <f>IF(OR(G398="",N(H398)=0),"",YEAR(G398))</f>
      </c>
    </row>
    <row r="399" spans="1:15" x14ac:dyDescent="0.25">
      <c r="A399" s="10"/>
      <c r="B399" s="10"/>
      <c r="C399" s="10"/>
      <c r="D399" s="11"/>
      <c r="E399" s="11"/>
      <c r="F399" s="12"/>
      <c r="G399" s="11"/>
      <c r="H399" s="12"/>
      <c r="I399" s="13">
        <f>IF(F399="","",F399-N(H399))</f>
      </c>
      <c r="J399" s="14">
        <f>IF(F399="","",IF(F399-N(H399)&lt;=0,"PAID",IF(E399&lt;Settings!$E$4,"OVERDUE",IF(N(H399)&gt;0,"PARTIAL","OPEN"))))</f>
      </c>
      <c r="K399" s="14">
        <f>IF(J399="OVERDUE",Settings!$E$4-E399,"")</f>
      </c>
      <c r="L399" s="14">
        <f>IF(D399="","",MONTH(D399))</f>
      </c>
      <c r="M399" s="14">
        <f>IF(D399="","",YEAR(D399))</f>
      </c>
      <c r="N399" s="14">
        <f>IF(OR(G399="",N(H399)=0),"",MONTH(G399))</f>
      </c>
      <c r="O399" s="14">
        <f>IF(OR(G399="",N(H399)=0),"",YEAR(G399))</f>
      </c>
    </row>
    <row r="400" spans="1:15" x14ac:dyDescent="0.25">
      <c r="A400" s="10"/>
      <c r="B400" s="10"/>
      <c r="C400" s="10"/>
      <c r="D400" s="11"/>
      <c r="E400" s="11"/>
      <c r="F400" s="12"/>
      <c r="G400" s="11"/>
      <c r="H400" s="12"/>
      <c r="I400" s="13">
        <f>IF(F400="","",F400-N(H400))</f>
      </c>
      <c r="J400" s="14">
        <f>IF(F400="","",IF(F400-N(H400)&lt;=0,"PAID",IF(E400&lt;Settings!$E$4,"OVERDUE",IF(N(H400)&gt;0,"PARTIAL","OPEN"))))</f>
      </c>
      <c r="K400" s="14">
        <f>IF(J400="OVERDUE",Settings!$E$4-E400,"")</f>
      </c>
      <c r="L400" s="14">
        <f>IF(D400="","",MONTH(D400))</f>
      </c>
      <c r="M400" s="14">
        <f>IF(D400="","",YEAR(D400))</f>
      </c>
      <c r="N400" s="14">
        <f>IF(OR(G400="",N(H400)=0),"",MONTH(G400))</f>
      </c>
      <c r="O400" s="14">
        <f>IF(OR(G400="",N(H400)=0),"",YEAR(G400))</f>
      </c>
    </row>
    <row r="401" spans="1:15" x14ac:dyDescent="0.25">
      <c r="A401" s="10"/>
      <c r="B401" s="10"/>
      <c r="C401" s="10"/>
      <c r="D401" s="11"/>
      <c r="E401" s="11"/>
      <c r="F401" s="12"/>
      <c r="G401" s="11"/>
      <c r="H401" s="12"/>
      <c r="I401" s="13">
        <f>IF(F401="","",F401-N(H401))</f>
      </c>
      <c r="J401" s="14">
        <f>IF(F401="","",IF(F401-N(H401)&lt;=0,"PAID",IF(E401&lt;Settings!$E$4,"OVERDUE",IF(N(H401)&gt;0,"PARTIAL","OPEN"))))</f>
      </c>
      <c r="K401" s="14">
        <f>IF(J401="OVERDUE",Settings!$E$4-E401,"")</f>
      </c>
      <c r="L401" s="14">
        <f>IF(D401="","",MONTH(D401))</f>
      </c>
      <c r="M401" s="14">
        <f>IF(D401="","",YEAR(D401))</f>
      </c>
      <c r="N401" s="14">
        <f>IF(OR(G401="",N(H401)=0),"",MONTH(G401))</f>
      </c>
      <c r="O401" s="14">
        <f>IF(OR(G401="",N(H401)=0),"",YEAR(G401))</f>
      </c>
    </row>
    <row r="402" spans="1:15" x14ac:dyDescent="0.25">
      <c r="A402" s="10"/>
      <c r="B402" s="10"/>
      <c r="C402" s="10"/>
      <c r="D402" s="11"/>
      <c r="E402" s="11"/>
      <c r="F402" s="12"/>
      <c r="G402" s="11"/>
      <c r="H402" s="12"/>
      <c r="I402" s="13">
        <f>IF(F402="","",F402-N(H402))</f>
      </c>
      <c r="J402" s="14">
        <f>IF(F402="","",IF(F402-N(H402)&lt;=0,"PAID",IF(E402&lt;Settings!$E$4,"OVERDUE",IF(N(H402)&gt;0,"PARTIAL","OPEN"))))</f>
      </c>
      <c r="K402" s="14">
        <f>IF(J402="OVERDUE",Settings!$E$4-E402,"")</f>
      </c>
      <c r="L402" s="14">
        <f>IF(D402="","",MONTH(D402))</f>
      </c>
      <c r="M402" s="14">
        <f>IF(D402="","",YEAR(D402))</f>
      </c>
      <c r="N402" s="14">
        <f>IF(OR(G402="",N(H402)=0),"",MONTH(G402))</f>
      </c>
      <c r="O402" s="14">
        <f>IF(OR(G402="",N(H402)=0),"",YEAR(G402))</f>
      </c>
    </row>
    <row r="403" spans="1:15" x14ac:dyDescent="0.25">
      <c r="A403" s="10"/>
      <c r="B403" s="10"/>
      <c r="C403" s="10"/>
      <c r="D403" s="11"/>
      <c r="E403" s="11"/>
      <c r="F403" s="12"/>
      <c r="G403" s="11"/>
      <c r="H403" s="12"/>
      <c r="I403" s="13">
        <f>IF(F403="","",F403-N(H403))</f>
      </c>
      <c r="J403" s="14">
        <f>IF(F403="","",IF(F403-N(H403)&lt;=0,"PAID",IF(E403&lt;Settings!$E$4,"OVERDUE",IF(N(H403)&gt;0,"PARTIAL","OPEN"))))</f>
      </c>
      <c r="K403" s="14">
        <f>IF(J403="OVERDUE",Settings!$E$4-E403,"")</f>
      </c>
      <c r="L403" s="14">
        <f>IF(D403="","",MONTH(D403))</f>
      </c>
      <c r="M403" s="14">
        <f>IF(D403="","",YEAR(D403))</f>
      </c>
      <c r="N403" s="14">
        <f>IF(OR(G403="",N(H403)=0),"",MONTH(G403))</f>
      </c>
      <c r="O403" s="14">
        <f>IF(OR(G403="",N(H403)=0),"",YEAR(G403))</f>
      </c>
    </row>
    <row r="404" spans="1:15" x14ac:dyDescent="0.25">
      <c r="A404" s="10"/>
      <c r="B404" s="10"/>
      <c r="C404" s="10"/>
      <c r="D404" s="11"/>
      <c r="E404" s="11"/>
      <c r="F404" s="12"/>
      <c r="G404" s="11"/>
      <c r="H404" s="12"/>
      <c r="I404" s="13">
        <f>IF(F404="","",F404-N(H404))</f>
      </c>
      <c r="J404" s="14">
        <f>IF(F404="","",IF(F404-N(H404)&lt;=0,"PAID",IF(E404&lt;Settings!$E$4,"OVERDUE",IF(N(H404)&gt;0,"PARTIAL","OPEN"))))</f>
      </c>
      <c r="K404" s="14">
        <f>IF(J404="OVERDUE",Settings!$E$4-E404,"")</f>
      </c>
      <c r="L404" s="14">
        <f>IF(D404="","",MONTH(D404))</f>
      </c>
      <c r="M404" s="14">
        <f>IF(D404="","",YEAR(D404))</f>
      </c>
      <c r="N404" s="14">
        <f>IF(OR(G404="",N(H404)=0),"",MONTH(G404))</f>
      </c>
      <c r="O404" s="14">
        <f>IF(OR(G404="",N(H404)=0),"",YEAR(G404))</f>
      </c>
    </row>
    <row r="405" spans="1:15" x14ac:dyDescent="0.25">
      <c r="A405" s="10"/>
      <c r="B405" s="10"/>
      <c r="C405" s="10"/>
      <c r="D405" s="11"/>
      <c r="E405" s="11"/>
      <c r="F405" s="12"/>
      <c r="G405" s="11"/>
      <c r="H405" s="12"/>
      <c r="I405" s="13">
        <f>IF(F405="","",F405-N(H405))</f>
      </c>
      <c r="J405" s="14">
        <f>IF(F405="","",IF(F405-N(H405)&lt;=0,"PAID",IF(E405&lt;Settings!$E$4,"OVERDUE",IF(N(H405)&gt;0,"PARTIAL","OPEN"))))</f>
      </c>
      <c r="K405" s="14">
        <f>IF(J405="OVERDUE",Settings!$E$4-E405,"")</f>
      </c>
      <c r="L405" s="14">
        <f>IF(D405="","",MONTH(D405))</f>
      </c>
      <c r="M405" s="14">
        <f>IF(D405="","",YEAR(D405))</f>
      </c>
      <c r="N405" s="14">
        <f>IF(OR(G405="",N(H405)=0),"",MONTH(G405))</f>
      </c>
      <c r="O405" s="14">
        <f>IF(OR(G405="",N(H405)=0),"",YEAR(G405))</f>
      </c>
    </row>
    <row r="406" spans="1:15" x14ac:dyDescent="0.25">
      <c r="A406" s="10"/>
      <c r="B406" s="10"/>
      <c r="C406" s="10"/>
      <c r="D406" s="11"/>
      <c r="E406" s="11"/>
      <c r="F406" s="12"/>
      <c r="G406" s="11"/>
      <c r="H406" s="12"/>
      <c r="I406" s="13">
        <f>IF(F406="","",F406-N(H406))</f>
      </c>
      <c r="J406" s="14">
        <f>IF(F406="","",IF(F406-N(H406)&lt;=0,"PAID",IF(E406&lt;Settings!$E$4,"OVERDUE",IF(N(H406)&gt;0,"PARTIAL","OPEN"))))</f>
      </c>
      <c r="K406" s="14">
        <f>IF(J406="OVERDUE",Settings!$E$4-E406,"")</f>
      </c>
      <c r="L406" s="14">
        <f>IF(D406="","",MONTH(D406))</f>
      </c>
      <c r="M406" s="14">
        <f>IF(D406="","",YEAR(D406))</f>
      </c>
      <c r="N406" s="14">
        <f>IF(OR(G406="",N(H406)=0),"",MONTH(G406))</f>
      </c>
      <c r="O406" s="14">
        <f>IF(OR(G406="",N(H406)=0),"",YEAR(G406))</f>
      </c>
    </row>
    <row r="407" spans="1:15" x14ac:dyDescent="0.25">
      <c r="A407" s="10"/>
      <c r="B407" s="10"/>
      <c r="C407" s="10"/>
      <c r="D407" s="11"/>
      <c r="E407" s="11"/>
      <c r="F407" s="12"/>
      <c r="G407" s="11"/>
      <c r="H407" s="12"/>
      <c r="I407" s="13">
        <f>IF(F407="","",F407-N(H407))</f>
      </c>
      <c r="J407" s="14">
        <f>IF(F407="","",IF(F407-N(H407)&lt;=0,"PAID",IF(E407&lt;Settings!$E$4,"OVERDUE",IF(N(H407)&gt;0,"PARTIAL","OPEN"))))</f>
      </c>
      <c r="K407" s="14">
        <f>IF(J407="OVERDUE",Settings!$E$4-E407,"")</f>
      </c>
      <c r="L407" s="14">
        <f>IF(D407="","",MONTH(D407))</f>
      </c>
      <c r="M407" s="14">
        <f>IF(D407="","",YEAR(D407))</f>
      </c>
      <c r="N407" s="14">
        <f>IF(OR(G407="",N(H407)=0),"",MONTH(G407))</f>
      </c>
      <c r="O407" s="14">
        <f>IF(OR(G407="",N(H407)=0),"",YEAR(G407))</f>
      </c>
    </row>
    <row r="408" spans="1:15" x14ac:dyDescent="0.25">
      <c r="A408" s="10"/>
      <c r="B408" s="10"/>
      <c r="C408" s="10"/>
      <c r="D408" s="11"/>
      <c r="E408" s="11"/>
      <c r="F408" s="12"/>
      <c r="G408" s="11"/>
      <c r="H408" s="12"/>
      <c r="I408" s="13">
        <f>IF(F408="","",F408-N(H408))</f>
      </c>
      <c r="J408" s="14">
        <f>IF(F408="","",IF(F408-N(H408)&lt;=0,"PAID",IF(E408&lt;Settings!$E$4,"OVERDUE",IF(N(H408)&gt;0,"PARTIAL","OPEN"))))</f>
      </c>
      <c r="K408" s="14">
        <f>IF(J408="OVERDUE",Settings!$E$4-E408,"")</f>
      </c>
      <c r="L408" s="14">
        <f>IF(D408="","",MONTH(D408))</f>
      </c>
      <c r="M408" s="14">
        <f>IF(D408="","",YEAR(D408))</f>
      </c>
      <c r="N408" s="14">
        <f>IF(OR(G408="",N(H408)=0),"",MONTH(G408))</f>
      </c>
      <c r="O408" s="14">
        <f>IF(OR(G408="",N(H408)=0),"",YEAR(G408))</f>
      </c>
    </row>
    <row r="409" spans="1:15" x14ac:dyDescent="0.25">
      <c r="A409" s="10"/>
      <c r="B409" s="10"/>
      <c r="C409" s="10"/>
      <c r="D409" s="11"/>
      <c r="E409" s="11"/>
      <c r="F409" s="12"/>
      <c r="G409" s="11"/>
      <c r="H409" s="12"/>
      <c r="I409" s="13">
        <f>IF(F409="","",F409-N(H409))</f>
      </c>
      <c r="J409" s="14">
        <f>IF(F409="","",IF(F409-N(H409)&lt;=0,"PAID",IF(E409&lt;Settings!$E$4,"OVERDUE",IF(N(H409)&gt;0,"PARTIAL","OPEN"))))</f>
      </c>
      <c r="K409" s="14">
        <f>IF(J409="OVERDUE",Settings!$E$4-E409,"")</f>
      </c>
      <c r="L409" s="14">
        <f>IF(D409="","",MONTH(D409))</f>
      </c>
      <c r="M409" s="14">
        <f>IF(D409="","",YEAR(D409))</f>
      </c>
      <c r="N409" s="14">
        <f>IF(OR(G409="",N(H409)=0),"",MONTH(G409))</f>
      </c>
      <c r="O409" s="14">
        <f>IF(OR(G409="",N(H409)=0),"",YEAR(G409))</f>
      </c>
    </row>
    <row r="410" spans="1:15" x14ac:dyDescent="0.25">
      <c r="A410" s="10"/>
      <c r="B410" s="10"/>
      <c r="C410" s="10"/>
      <c r="D410" s="11"/>
      <c r="E410" s="11"/>
      <c r="F410" s="12"/>
      <c r="G410" s="11"/>
      <c r="H410" s="12"/>
      <c r="I410" s="13">
        <f>IF(F410="","",F410-N(H410))</f>
      </c>
      <c r="J410" s="14">
        <f>IF(F410="","",IF(F410-N(H410)&lt;=0,"PAID",IF(E410&lt;Settings!$E$4,"OVERDUE",IF(N(H410)&gt;0,"PARTIAL","OPEN"))))</f>
      </c>
      <c r="K410" s="14">
        <f>IF(J410="OVERDUE",Settings!$E$4-E410,"")</f>
      </c>
      <c r="L410" s="14">
        <f>IF(D410="","",MONTH(D410))</f>
      </c>
      <c r="M410" s="14">
        <f>IF(D410="","",YEAR(D410))</f>
      </c>
      <c r="N410" s="14">
        <f>IF(OR(G410="",N(H410)=0),"",MONTH(G410))</f>
      </c>
      <c r="O410" s="14">
        <f>IF(OR(G410="",N(H410)=0),"",YEAR(G410))</f>
      </c>
    </row>
    <row r="411" spans="1:15" x14ac:dyDescent="0.25">
      <c r="A411" s="10"/>
      <c r="B411" s="10"/>
      <c r="C411" s="10"/>
      <c r="D411" s="11"/>
      <c r="E411" s="11"/>
      <c r="F411" s="12"/>
      <c r="G411" s="11"/>
      <c r="H411" s="12"/>
      <c r="I411" s="13">
        <f>IF(F411="","",F411-N(H411))</f>
      </c>
      <c r="J411" s="14">
        <f>IF(F411="","",IF(F411-N(H411)&lt;=0,"PAID",IF(E411&lt;Settings!$E$4,"OVERDUE",IF(N(H411)&gt;0,"PARTIAL","OPEN"))))</f>
      </c>
      <c r="K411" s="14">
        <f>IF(J411="OVERDUE",Settings!$E$4-E411,"")</f>
      </c>
      <c r="L411" s="14">
        <f>IF(D411="","",MONTH(D411))</f>
      </c>
      <c r="M411" s="14">
        <f>IF(D411="","",YEAR(D411))</f>
      </c>
      <c r="N411" s="14">
        <f>IF(OR(G411="",N(H411)=0),"",MONTH(G411))</f>
      </c>
      <c r="O411" s="14">
        <f>IF(OR(G411="",N(H411)=0),"",YEAR(G411))</f>
      </c>
    </row>
    <row r="412" spans="1:15" x14ac:dyDescent="0.25">
      <c r="A412" s="10"/>
      <c r="B412" s="10"/>
      <c r="C412" s="10"/>
      <c r="D412" s="11"/>
      <c r="E412" s="11"/>
      <c r="F412" s="12"/>
      <c r="G412" s="11"/>
      <c r="H412" s="12"/>
      <c r="I412" s="13">
        <f>IF(F412="","",F412-N(H412))</f>
      </c>
      <c r="J412" s="14">
        <f>IF(F412="","",IF(F412-N(H412)&lt;=0,"PAID",IF(E412&lt;Settings!$E$4,"OVERDUE",IF(N(H412)&gt;0,"PARTIAL","OPEN"))))</f>
      </c>
      <c r="K412" s="14">
        <f>IF(J412="OVERDUE",Settings!$E$4-E412,"")</f>
      </c>
      <c r="L412" s="14">
        <f>IF(D412="","",MONTH(D412))</f>
      </c>
      <c r="M412" s="14">
        <f>IF(D412="","",YEAR(D412))</f>
      </c>
      <c r="N412" s="14">
        <f>IF(OR(G412="",N(H412)=0),"",MONTH(G412))</f>
      </c>
      <c r="O412" s="14">
        <f>IF(OR(G412="",N(H412)=0),"",YEAR(G412))</f>
      </c>
    </row>
    <row r="413" spans="1:15" x14ac:dyDescent="0.25">
      <c r="A413" s="10"/>
      <c r="B413" s="10"/>
      <c r="C413" s="10"/>
      <c r="D413" s="11"/>
      <c r="E413" s="11"/>
      <c r="F413" s="12"/>
      <c r="G413" s="11"/>
      <c r="H413" s="12"/>
      <c r="I413" s="13">
        <f>IF(F413="","",F413-N(H413))</f>
      </c>
      <c r="J413" s="14">
        <f>IF(F413="","",IF(F413-N(H413)&lt;=0,"PAID",IF(E413&lt;Settings!$E$4,"OVERDUE",IF(N(H413)&gt;0,"PARTIAL","OPEN"))))</f>
      </c>
      <c r="K413" s="14">
        <f>IF(J413="OVERDUE",Settings!$E$4-E413,"")</f>
      </c>
      <c r="L413" s="14">
        <f>IF(D413="","",MONTH(D413))</f>
      </c>
      <c r="M413" s="14">
        <f>IF(D413="","",YEAR(D413))</f>
      </c>
      <c r="N413" s="14">
        <f>IF(OR(G413="",N(H413)=0),"",MONTH(G413))</f>
      </c>
      <c r="O413" s="14">
        <f>IF(OR(G413="",N(H413)=0),"",YEAR(G413))</f>
      </c>
    </row>
    <row r="414" spans="1:15" x14ac:dyDescent="0.25">
      <c r="A414" s="10"/>
      <c r="B414" s="10"/>
      <c r="C414" s="10"/>
      <c r="D414" s="11"/>
      <c r="E414" s="11"/>
      <c r="F414" s="12"/>
      <c r="G414" s="11"/>
      <c r="H414" s="12"/>
      <c r="I414" s="13">
        <f>IF(F414="","",F414-N(H414))</f>
      </c>
      <c r="J414" s="14">
        <f>IF(F414="","",IF(F414-N(H414)&lt;=0,"PAID",IF(E414&lt;Settings!$E$4,"OVERDUE",IF(N(H414)&gt;0,"PARTIAL","OPEN"))))</f>
      </c>
      <c r="K414" s="14">
        <f>IF(J414="OVERDUE",Settings!$E$4-E414,"")</f>
      </c>
      <c r="L414" s="14">
        <f>IF(D414="","",MONTH(D414))</f>
      </c>
      <c r="M414" s="14">
        <f>IF(D414="","",YEAR(D414))</f>
      </c>
      <c r="N414" s="14">
        <f>IF(OR(G414="",N(H414)=0),"",MONTH(G414))</f>
      </c>
      <c r="O414" s="14">
        <f>IF(OR(G414="",N(H414)=0),"",YEAR(G414))</f>
      </c>
    </row>
    <row r="415" spans="1:15" x14ac:dyDescent="0.25">
      <c r="A415" s="10"/>
      <c r="B415" s="10"/>
      <c r="C415" s="10"/>
      <c r="D415" s="11"/>
      <c r="E415" s="11"/>
      <c r="F415" s="12"/>
      <c r="G415" s="11"/>
      <c r="H415" s="12"/>
      <c r="I415" s="13">
        <f>IF(F415="","",F415-N(H415))</f>
      </c>
      <c r="J415" s="14">
        <f>IF(F415="","",IF(F415-N(H415)&lt;=0,"PAID",IF(E415&lt;Settings!$E$4,"OVERDUE",IF(N(H415)&gt;0,"PARTIAL","OPEN"))))</f>
      </c>
      <c r="K415" s="14">
        <f>IF(J415="OVERDUE",Settings!$E$4-E415,"")</f>
      </c>
      <c r="L415" s="14">
        <f>IF(D415="","",MONTH(D415))</f>
      </c>
      <c r="M415" s="14">
        <f>IF(D415="","",YEAR(D415))</f>
      </c>
      <c r="N415" s="14">
        <f>IF(OR(G415="",N(H415)=0),"",MONTH(G415))</f>
      </c>
      <c r="O415" s="14">
        <f>IF(OR(G415="",N(H415)=0),"",YEAR(G415))</f>
      </c>
    </row>
    <row r="416" spans="1:15" x14ac:dyDescent="0.25">
      <c r="A416" s="10"/>
      <c r="B416" s="10"/>
      <c r="C416" s="10"/>
      <c r="D416" s="11"/>
      <c r="E416" s="11"/>
      <c r="F416" s="12"/>
      <c r="G416" s="11"/>
      <c r="H416" s="12"/>
      <c r="I416" s="13">
        <f>IF(F416="","",F416-N(H416))</f>
      </c>
      <c r="J416" s="14">
        <f>IF(F416="","",IF(F416-N(H416)&lt;=0,"PAID",IF(E416&lt;Settings!$E$4,"OVERDUE",IF(N(H416)&gt;0,"PARTIAL","OPEN"))))</f>
      </c>
      <c r="K416" s="14">
        <f>IF(J416="OVERDUE",Settings!$E$4-E416,"")</f>
      </c>
      <c r="L416" s="14">
        <f>IF(D416="","",MONTH(D416))</f>
      </c>
      <c r="M416" s="14">
        <f>IF(D416="","",YEAR(D416))</f>
      </c>
      <c r="N416" s="14">
        <f>IF(OR(G416="",N(H416)=0),"",MONTH(G416))</f>
      </c>
      <c r="O416" s="14">
        <f>IF(OR(G416="",N(H416)=0),"",YEAR(G416))</f>
      </c>
    </row>
    <row r="417" spans="1:15" x14ac:dyDescent="0.25">
      <c r="A417" s="10"/>
      <c r="B417" s="10"/>
      <c r="C417" s="10"/>
      <c r="D417" s="11"/>
      <c r="E417" s="11"/>
      <c r="F417" s="12"/>
      <c r="G417" s="11"/>
      <c r="H417" s="12"/>
      <c r="I417" s="13">
        <f>IF(F417="","",F417-N(H417))</f>
      </c>
      <c r="J417" s="14">
        <f>IF(F417="","",IF(F417-N(H417)&lt;=0,"PAID",IF(E417&lt;Settings!$E$4,"OVERDUE",IF(N(H417)&gt;0,"PARTIAL","OPEN"))))</f>
      </c>
      <c r="K417" s="14">
        <f>IF(J417="OVERDUE",Settings!$E$4-E417,"")</f>
      </c>
      <c r="L417" s="14">
        <f>IF(D417="","",MONTH(D417))</f>
      </c>
      <c r="M417" s="14">
        <f>IF(D417="","",YEAR(D417))</f>
      </c>
      <c r="N417" s="14">
        <f>IF(OR(G417="",N(H417)=0),"",MONTH(G417))</f>
      </c>
      <c r="O417" s="14">
        <f>IF(OR(G417="",N(H417)=0),"",YEAR(G417))</f>
      </c>
    </row>
    <row r="418" spans="1:15" x14ac:dyDescent="0.25">
      <c r="A418" s="10"/>
      <c r="B418" s="10"/>
      <c r="C418" s="10"/>
      <c r="D418" s="11"/>
      <c r="E418" s="11"/>
      <c r="F418" s="12"/>
      <c r="G418" s="11"/>
      <c r="H418" s="12"/>
      <c r="I418" s="13">
        <f>IF(F418="","",F418-N(H418))</f>
      </c>
      <c r="J418" s="14">
        <f>IF(F418="","",IF(F418-N(H418)&lt;=0,"PAID",IF(E418&lt;Settings!$E$4,"OVERDUE",IF(N(H418)&gt;0,"PARTIAL","OPEN"))))</f>
      </c>
      <c r="K418" s="14">
        <f>IF(J418="OVERDUE",Settings!$E$4-E418,"")</f>
      </c>
      <c r="L418" s="14">
        <f>IF(D418="","",MONTH(D418))</f>
      </c>
      <c r="M418" s="14">
        <f>IF(D418="","",YEAR(D418))</f>
      </c>
      <c r="N418" s="14">
        <f>IF(OR(G418="",N(H418)=0),"",MONTH(G418))</f>
      </c>
      <c r="O418" s="14">
        <f>IF(OR(G418="",N(H418)=0),"",YEAR(G418))</f>
      </c>
    </row>
    <row r="419" spans="1:15" x14ac:dyDescent="0.25">
      <c r="A419" s="10"/>
      <c r="B419" s="10"/>
      <c r="C419" s="10"/>
      <c r="D419" s="11"/>
      <c r="E419" s="11"/>
      <c r="F419" s="12"/>
      <c r="G419" s="11"/>
      <c r="H419" s="12"/>
      <c r="I419" s="13">
        <f>IF(F419="","",F419-N(H419))</f>
      </c>
      <c r="J419" s="14">
        <f>IF(F419="","",IF(F419-N(H419)&lt;=0,"PAID",IF(E419&lt;Settings!$E$4,"OVERDUE",IF(N(H419)&gt;0,"PARTIAL","OPEN"))))</f>
      </c>
      <c r="K419" s="14">
        <f>IF(J419="OVERDUE",Settings!$E$4-E419,"")</f>
      </c>
      <c r="L419" s="14">
        <f>IF(D419="","",MONTH(D419))</f>
      </c>
      <c r="M419" s="14">
        <f>IF(D419="","",YEAR(D419))</f>
      </c>
      <c r="N419" s="14">
        <f>IF(OR(G419="",N(H419)=0),"",MONTH(G419))</f>
      </c>
      <c r="O419" s="14">
        <f>IF(OR(G419="",N(H419)=0),"",YEAR(G419))</f>
      </c>
    </row>
    <row r="420" spans="1:15" x14ac:dyDescent="0.25">
      <c r="A420" s="10"/>
      <c r="B420" s="10"/>
      <c r="C420" s="10"/>
      <c r="D420" s="11"/>
      <c r="E420" s="11"/>
      <c r="F420" s="12"/>
      <c r="G420" s="11"/>
      <c r="H420" s="12"/>
      <c r="I420" s="13">
        <f>IF(F420="","",F420-N(H420))</f>
      </c>
      <c r="J420" s="14">
        <f>IF(F420="","",IF(F420-N(H420)&lt;=0,"PAID",IF(E420&lt;Settings!$E$4,"OVERDUE",IF(N(H420)&gt;0,"PARTIAL","OPEN"))))</f>
      </c>
      <c r="K420" s="14">
        <f>IF(J420="OVERDUE",Settings!$E$4-E420,"")</f>
      </c>
      <c r="L420" s="14">
        <f>IF(D420="","",MONTH(D420))</f>
      </c>
      <c r="M420" s="14">
        <f>IF(D420="","",YEAR(D420))</f>
      </c>
      <c r="N420" s="14">
        <f>IF(OR(G420="",N(H420)=0),"",MONTH(G420))</f>
      </c>
      <c r="O420" s="14">
        <f>IF(OR(G420="",N(H420)=0),"",YEAR(G420))</f>
      </c>
    </row>
    <row r="421" spans="1:15" x14ac:dyDescent="0.25">
      <c r="A421" s="10"/>
      <c r="B421" s="10"/>
      <c r="C421" s="10"/>
      <c r="D421" s="11"/>
      <c r="E421" s="11"/>
      <c r="F421" s="12"/>
      <c r="G421" s="11"/>
      <c r="H421" s="12"/>
      <c r="I421" s="13">
        <f>IF(F421="","",F421-N(H421))</f>
      </c>
      <c r="J421" s="14">
        <f>IF(F421="","",IF(F421-N(H421)&lt;=0,"PAID",IF(E421&lt;Settings!$E$4,"OVERDUE",IF(N(H421)&gt;0,"PARTIAL","OPEN"))))</f>
      </c>
      <c r="K421" s="14">
        <f>IF(J421="OVERDUE",Settings!$E$4-E421,"")</f>
      </c>
      <c r="L421" s="14">
        <f>IF(D421="","",MONTH(D421))</f>
      </c>
      <c r="M421" s="14">
        <f>IF(D421="","",YEAR(D421))</f>
      </c>
      <c r="N421" s="14">
        <f>IF(OR(G421="",N(H421)=0),"",MONTH(G421))</f>
      </c>
      <c r="O421" s="14">
        <f>IF(OR(G421="",N(H421)=0),"",YEAR(G421))</f>
      </c>
    </row>
    <row r="422" spans="1:15" x14ac:dyDescent="0.25">
      <c r="A422" s="10"/>
      <c r="B422" s="10"/>
      <c r="C422" s="10"/>
      <c r="D422" s="11"/>
      <c r="E422" s="11"/>
      <c r="F422" s="12"/>
      <c r="G422" s="11"/>
      <c r="H422" s="12"/>
      <c r="I422" s="13">
        <f>IF(F422="","",F422-N(H422))</f>
      </c>
      <c r="J422" s="14">
        <f>IF(F422="","",IF(F422-N(H422)&lt;=0,"PAID",IF(E422&lt;Settings!$E$4,"OVERDUE",IF(N(H422)&gt;0,"PARTIAL","OPEN"))))</f>
      </c>
      <c r="K422" s="14">
        <f>IF(J422="OVERDUE",Settings!$E$4-E422,"")</f>
      </c>
      <c r="L422" s="14">
        <f>IF(D422="","",MONTH(D422))</f>
      </c>
      <c r="M422" s="14">
        <f>IF(D422="","",YEAR(D422))</f>
      </c>
      <c r="N422" s="14">
        <f>IF(OR(G422="",N(H422)=0),"",MONTH(G422))</f>
      </c>
      <c r="O422" s="14">
        <f>IF(OR(G422="",N(H422)=0),"",YEAR(G422))</f>
      </c>
    </row>
    <row r="423" spans="1:15" x14ac:dyDescent="0.25">
      <c r="A423" s="10"/>
      <c r="B423" s="10"/>
      <c r="C423" s="10"/>
      <c r="D423" s="11"/>
      <c r="E423" s="11"/>
      <c r="F423" s="12"/>
      <c r="G423" s="11"/>
      <c r="H423" s="12"/>
      <c r="I423" s="13">
        <f>IF(F423="","",F423-N(H423))</f>
      </c>
      <c r="J423" s="14">
        <f>IF(F423="","",IF(F423-N(H423)&lt;=0,"PAID",IF(E423&lt;Settings!$E$4,"OVERDUE",IF(N(H423)&gt;0,"PARTIAL","OPEN"))))</f>
      </c>
      <c r="K423" s="14">
        <f>IF(J423="OVERDUE",Settings!$E$4-E423,"")</f>
      </c>
      <c r="L423" s="14">
        <f>IF(D423="","",MONTH(D423))</f>
      </c>
      <c r="M423" s="14">
        <f>IF(D423="","",YEAR(D423))</f>
      </c>
      <c r="N423" s="14">
        <f>IF(OR(G423="",N(H423)=0),"",MONTH(G423))</f>
      </c>
      <c r="O423" s="14">
        <f>IF(OR(G423="",N(H423)=0),"",YEAR(G423))</f>
      </c>
    </row>
    <row r="424" spans="1:15" x14ac:dyDescent="0.25">
      <c r="A424" s="10"/>
      <c r="B424" s="10"/>
      <c r="C424" s="10"/>
      <c r="D424" s="11"/>
      <c r="E424" s="11"/>
      <c r="F424" s="12"/>
      <c r="G424" s="11"/>
      <c r="H424" s="12"/>
      <c r="I424" s="13">
        <f>IF(F424="","",F424-N(H424))</f>
      </c>
      <c r="J424" s="14">
        <f>IF(F424="","",IF(F424-N(H424)&lt;=0,"PAID",IF(E424&lt;Settings!$E$4,"OVERDUE",IF(N(H424)&gt;0,"PARTIAL","OPEN"))))</f>
      </c>
      <c r="K424" s="14">
        <f>IF(J424="OVERDUE",Settings!$E$4-E424,"")</f>
      </c>
      <c r="L424" s="14">
        <f>IF(D424="","",MONTH(D424))</f>
      </c>
      <c r="M424" s="14">
        <f>IF(D424="","",YEAR(D424))</f>
      </c>
      <c r="N424" s="14">
        <f>IF(OR(G424="",N(H424)=0),"",MONTH(G424))</f>
      </c>
      <c r="O424" s="14">
        <f>IF(OR(G424="",N(H424)=0),"",YEAR(G424))</f>
      </c>
    </row>
    <row r="425" spans="1:15" x14ac:dyDescent="0.25">
      <c r="A425" s="10"/>
      <c r="B425" s="10"/>
      <c r="C425" s="10"/>
      <c r="D425" s="11"/>
      <c r="E425" s="11"/>
      <c r="F425" s="12"/>
      <c r="G425" s="11"/>
      <c r="H425" s="12"/>
      <c r="I425" s="13">
        <f>IF(F425="","",F425-N(H425))</f>
      </c>
      <c r="J425" s="14">
        <f>IF(F425="","",IF(F425-N(H425)&lt;=0,"PAID",IF(E425&lt;Settings!$E$4,"OVERDUE",IF(N(H425)&gt;0,"PARTIAL","OPEN"))))</f>
      </c>
      <c r="K425" s="14">
        <f>IF(J425="OVERDUE",Settings!$E$4-E425,"")</f>
      </c>
      <c r="L425" s="14">
        <f>IF(D425="","",MONTH(D425))</f>
      </c>
      <c r="M425" s="14">
        <f>IF(D425="","",YEAR(D425))</f>
      </c>
      <c r="N425" s="14">
        <f>IF(OR(G425="",N(H425)=0),"",MONTH(G425))</f>
      </c>
      <c r="O425" s="14">
        <f>IF(OR(G425="",N(H425)=0),"",YEAR(G425))</f>
      </c>
    </row>
    <row r="426" spans="1:15" x14ac:dyDescent="0.25">
      <c r="A426" s="10"/>
      <c r="B426" s="10"/>
      <c r="C426" s="10"/>
      <c r="D426" s="11"/>
      <c r="E426" s="11"/>
      <c r="F426" s="12"/>
      <c r="G426" s="11"/>
      <c r="H426" s="12"/>
      <c r="I426" s="13">
        <f>IF(F426="","",F426-N(H426))</f>
      </c>
      <c r="J426" s="14">
        <f>IF(F426="","",IF(F426-N(H426)&lt;=0,"PAID",IF(E426&lt;Settings!$E$4,"OVERDUE",IF(N(H426)&gt;0,"PARTIAL","OPEN"))))</f>
      </c>
      <c r="K426" s="14">
        <f>IF(J426="OVERDUE",Settings!$E$4-E426,"")</f>
      </c>
      <c r="L426" s="14">
        <f>IF(D426="","",MONTH(D426))</f>
      </c>
      <c r="M426" s="14">
        <f>IF(D426="","",YEAR(D426))</f>
      </c>
      <c r="N426" s="14">
        <f>IF(OR(G426="",N(H426)=0),"",MONTH(G426))</f>
      </c>
      <c r="O426" s="14">
        <f>IF(OR(G426="",N(H426)=0),"",YEAR(G426))</f>
      </c>
    </row>
    <row r="427" spans="1:15" x14ac:dyDescent="0.25">
      <c r="A427" s="10"/>
      <c r="B427" s="10"/>
      <c r="C427" s="10"/>
      <c r="D427" s="11"/>
      <c r="E427" s="11"/>
      <c r="F427" s="12"/>
      <c r="G427" s="11"/>
      <c r="H427" s="12"/>
      <c r="I427" s="13">
        <f>IF(F427="","",F427-N(H427))</f>
      </c>
      <c r="J427" s="14">
        <f>IF(F427="","",IF(F427-N(H427)&lt;=0,"PAID",IF(E427&lt;Settings!$E$4,"OVERDUE",IF(N(H427)&gt;0,"PARTIAL","OPEN"))))</f>
      </c>
      <c r="K427" s="14">
        <f>IF(J427="OVERDUE",Settings!$E$4-E427,"")</f>
      </c>
      <c r="L427" s="14">
        <f>IF(D427="","",MONTH(D427))</f>
      </c>
      <c r="M427" s="14">
        <f>IF(D427="","",YEAR(D427))</f>
      </c>
      <c r="N427" s="14">
        <f>IF(OR(G427="",N(H427)=0),"",MONTH(G427))</f>
      </c>
      <c r="O427" s="14">
        <f>IF(OR(G427="",N(H427)=0),"",YEAR(G427))</f>
      </c>
    </row>
    <row r="428" spans="1:15" x14ac:dyDescent="0.25">
      <c r="A428" s="10"/>
      <c r="B428" s="10"/>
      <c r="C428" s="10"/>
      <c r="D428" s="11"/>
      <c r="E428" s="11"/>
      <c r="F428" s="12"/>
      <c r="G428" s="11"/>
      <c r="H428" s="12"/>
      <c r="I428" s="13">
        <f>IF(F428="","",F428-N(H428))</f>
      </c>
      <c r="J428" s="14">
        <f>IF(F428="","",IF(F428-N(H428)&lt;=0,"PAID",IF(E428&lt;Settings!$E$4,"OVERDUE",IF(N(H428)&gt;0,"PARTIAL","OPEN"))))</f>
      </c>
      <c r="K428" s="14">
        <f>IF(J428="OVERDUE",Settings!$E$4-E428,"")</f>
      </c>
      <c r="L428" s="14">
        <f>IF(D428="","",MONTH(D428))</f>
      </c>
      <c r="M428" s="14">
        <f>IF(D428="","",YEAR(D428))</f>
      </c>
      <c r="N428" s="14">
        <f>IF(OR(G428="",N(H428)=0),"",MONTH(G428))</f>
      </c>
      <c r="O428" s="14">
        <f>IF(OR(G428="",N(H428)=0),"",YEAR(G428))</f>
      </c>
    </row>
    <row r="429" spans="1:15" x14ac:dyDescent="0.25">
      <c r="A429" s="10"/>
      <c r="B429" s="10"/>
      <c r="C429" s="10"/>
      <c r="D429" s="11"/>
      <c r="E429" s="11"/>
      <c r="F429" s="12"/>
      <c r="G429" s="11"/>
      <c r="H429" s="12"/>
      <c r="I429" s="13">
        <f>IF(F429="","",F429-N(H429))</f>
      </c>
      <c r="J429" s="14">
        <f>IF(F429="","",IF(F429-N(H429)&lt;=0,"PAID",IF(E429&lt;Settings!$E$4,"OVERDUE",IF(N(H429)&gt;0,"PARTIAL","OPEN"))))</f>
      </c>
      <c r="K429" s="14">
        <f>IF(J429="OVERDUE",Settings!$E$4-E429,"")</f>
      </c>
      <c r="L429" s="14">
        <f>IF(D429="","",MONTH(D429))</f>
      </c>
      <c r="M429" s="14">
        <f>IF(D429="","",YEAR(D429))</f>
      </c>
      <c r="N429" s="14">
        <f>IF(OR(G429="",N(H429)=0),"",MONTH(G429))</f>
      </c>
      <c r="O429" s="14">
        <f>IF(OR(G429="",N(H429)=0),"",YEAR(G429))</f>
      </c>
    </row>
    <row r="430" spans="1:15" x14ac:dyDescent="0.25">
      <c r="A430" s="10"/>
      <c r="B430" s="10"/>
      <c r="C430" s="10"/>
      <c r="D430" s="11"/>
      <c r="E430" s="11"/>
      <c r="F430" s="12"/>
      <c r="G430" s="11"/>
      <c r="H430" s="12"/>
      <c r="I430" s="13">
        <f>IF(F430="","",F430-N(H430))</f>
      </c>
      <c r="J430" s="14">
        <f>IF(F430="","",IF(F430-N(H430)&lt;=0,"PAID",IF(E430&lt;Settings!$E$4,"OVERDUE",IF(N(H430)&gt;0,"PARTIAL","OPEN"))))</f>
      </c>
      <c r="K430" s="14">
        <f>IF(J430="OVERDUE",Settings!$E$4-E430,"")</f>
      </c>
      <c r="L430" s="14">
        <f>IF(D430="","",MONTH(D430))</f>
      </c>
      <c r="M430" s="14">
        <f>IF(D430="","",YEAR(D430))</f>
      </c>
      <c r="N430" s="14">
        <f>IF(OR(G430="",N(H430)=0),"",MONTH(G430))</f>
      </c>
      <c r="O430" s="14">
        <f>IF(OR(G430="",N(H430)=0),"",YEAR(G430))</f>
      </c>
    </row>
    <row r="431" spans="1:15" x14ac:dyDescent="0.25">
      <c r="A431" s="10"/>
      <c r="B431" s="10"/>
      <c r="C431" s="10"/>
      <c r="D431" s="11"/>
      <c r="E431" s="11"/>
      <c r="F431" s="12"/>
      <c r="G431" s="11"/>
      <c r="H431" s="12"/>
      <c r="I431" s="13">
        <f>IF(F431="","",F431-N(H431))</f>
      </c>
      <c r="J431" s="14">
        <f>IF(F431="","",IF(F431-N(H431)&lt;=0,"PAID",IF(E431&lt;Settings!$E$4,"OVERDUE",IF(N(H431)&gt;0,"PARTIAL","OPEN"))))</f>
      </c>
      <c r="K431" s="14">
        <f>IF(J431="OVERDUE",Settings!$E$4-E431,"")</f>
      </c>
      <c r="L431" s="14">
        <f>IF(D431="","",MONTH(D431))</f>
      </c>
      <c r="M431" s="14">
        <f>IF(D431="","",YEAR(D431))</f>
      </c>
      <c r="N431" s="14">
        <f>IF(OR(G431="",N(H431)=0),"",MONTH(G431))</f>
      </c>
      <c r="O431" s="14">
        <f>IF(OR(G431="",N(H431)=0),"",YEAR(G431))</f>
      </c>
    </row>
    <row r="432" spans="1:15" x14ac:dyDescent="0.25">
      <c r="A432" s="10"/>
      <c r="B432" s="10"/>
      <c r="C432" s="10"/>
      <c r="D432" s="11"/>
      <c r="E432" s="11"/>
      <c r="F432" s="12"/>
      <c r="G432" s="11"/>
      <c r="H432" s="12"/>
      <c r="I432" s="13">
        <f>IF(F432="","",F432-N(H432))</f>
      </c>
      <c r="J432" s="14">
        <f>IF(F432="","",IF(F432-N(H432)&lt;=0,"PAID",IF(E432&lt;Settings!$E$4,"OVERDUE",IF(N(H432)&gt;0,"PARTIAL","OPEN"))))</f>
      </c>
      <c r="K432" s="14">
        <f>IF(J432="OVERDUE",Settings!$E$4-E432,"")</f>
      </c>
      <c r="L432" s="14">
        <f>IF(D432="","",MONTH(D432))</f>
      </c>
      <c r="M432" s="14">
        <f>IF(D432="","",YEAR(D432))</f>
      </c>
      <c r="N432" s="14">
        <f>IF(OR(G432="",N(H432)=0),"",MONTH(G432))</f>
      </c>
      <c r="O432" s="14">
        <f>IF(OR(G432="",N(H432)=0),"",YEAR(G432))</f>
      </c>
    </row>
    <row r="433" spans="1:15" x14ac:dyDescent="0.25">
      <c r="A433" s="10"/>
      <c r="B433" s="10"/>
      <c r="C433" s="10"/>
      <c r="D433" s="11"/>
      <c r="E433" s="11"/>
      <c r="F433" s="12"/>
      <c r="G433" s="11"/>
      <c r="H433" s="12"/>
      <c r="I433" s="13">
        <f>IF(F433="","",F433-N(H433))</f>
      </c>
      <c r="J433" s="14">
        <f>IF(F433="","",IF(F433-N(H433)&lt;=0,"PAID",IF(E433&lt;Settings!$E$4,"OVERDUE",IF(N(H433)&gt;0,"PARTIAL","OPEN"))))</f>
      </c>
      <c r="K433" s="14">
        <f>IF(J433="OVERDUE",Settings!$E$4-E433,"")</f>
      </c>
      <c r="L433" s="14">
        <f>IF(D433="","",MONTH(D433))</f>
      </c>
      <c r="M433" s="14">
        <f>IF(D433="","",YEAR(D433))</f>
      </c>
      <c r="N433" s="14">
        <f>IF(OR(G433="",N(H433)=0),"",MONTH(G433))</f>
      </c>
      <c r="O433" s="14">
        <f>IF(OR(G433="",N(H433)=0),"",YEAR(G433))</f>
      </c>
    </row>
    <row r="434" spans="1:15" x14ac:dyDescent="0.25">
      <c r="A434" s="10"/>
      <c r="B434" s="10"/>
      <c r="C434" s="10"/>
      <c r="D434" s="11"/>
      <c r="E434" s="11"/>
      <c r="F434" s="12"/>
      <c r="G434" s="11"/>
      <c r="H434" s="12"/>
      <c r="I434" s="13">
        <f>IF(F434="","",F434-N(H434))</f>
      </c>
      <c r="J434" s="14">
        <f>IF(F434="","",IF(F434-N(H434)&lt;=0,"PAID",IF(E434&lt;Settings!$E$4,"OVERDUE",IF(N(H434)&gt;0,"PARTIAL","OPEN"))))</f>
      </c>
      <c r="K434" s="14">
        <f>IF(J434="OVERDUE",Settings!$E$4-E434,"")</f>
      </c>
      <c r="L434" s="14">
        <f>IF(D434="","",MONTH(D434))</f>
      </c>
      <c r="M434" s="14">
        <f>IF(D434="","",YEAR(D434))</f>
      </c>
      <c r="N434" s="14">
        <f>IF(OR(G434="",N(H434)=0),"",MONTH(G434))</f>
      </c>
      <c r="O434" s="14">
        <f>IF(OR(G434="",N(H434)=0),"",YEAR(G434))</f>
      </c>
    </row>
    <row r="435" spans="1:15" x14ac:dyDescent="0.25">
      <c r="A435" s="10"/>
      <c r="B435" s="10"/>
      <c r="C435" s="10"/>
      <c r="D435" s="11"/>
      <c r="E435" s="11"/>
      <c r="F435" s="12"/>
      <c r="G435" s="11"/>
      <c r="H435" s="12"/>
      <c r="I435" s="13">
        <f>IF(F435="","",F435-N(H435))</f>
      </c>
      <c r="J435" s="14">
        <f>IF(F435="","",IF(F435-N(H435)&lt;=0,"PAID",IF(E435&lt;Settings!$E$4,"OVERDUE",IF(N(H435)&gt;0,"PARTIAL","OPEN"))))</f>
      </c>
      <c r="K435" s="14">
        <f>IF(J435="OVERDUE",Settings!$E$4-E435,"")</f>
      </c>
      <c r="L435" s="14">
        <f>IF(D435="","",MONTH(D435))</f>
      </c>
      <c r="M435" s="14">
        <f>IF(D435="","",YEAR(D435))</f>
      </c>
      <c r="N435" s="14">
        <f>IF(OR(G435="",N(H435)=0),"",MONTH(G435))</f>
      </c>
      <c r="O435" s="14">
        <f>IF(OR(G435="",N(H435)=0),"",YEAR(G435))</f>
      </c>
    </row>
    <row r="436" spans="1:15" x14ac:dyDescent="0.25">
      <c r="A436" s="10"/>
      <c r="B436" s="10"/>
      <c r="C436" s="10"/>
      <c r="D436" s="11"/>
      <c r="E436" s="11"/>
      <c r="F436" s="12"/>
      <c r="G436" s="11"/>
      <c r="H436" s="12"/>
      <c r="I436" s="13">
        <f>IF(F436="","",F436-N(H436))</f>
      </c>
      <c r="J436" s="14">
        <f>IF(F436="","",IF(F436-N(H436)&lt;=0,"PAID",IF(E436&lt;Settings!$E$4,"OVERDUE",IF(N(H436)&gt;0,"PARTIAL","OPEN"))))</f>
      </c>
      <c r="K436" s="14">
        <f>IF(J436="OVERDUE",Settings!$E$4-E436,"")</f>
      </c>
      <c r="L436" s="14">
        <f>IF(D436="","",MONTH(D436))</f>
      </c>
      <c r="M436" s="14">
        <f>IF(D436="","",YEAR(D436))</f>
      </c>
      <c r="N436" s="14">
        <f>IF(OR(G436="",N(H436)=0),"",MONTH(G436))</f>
      </c>
      <c r="O436" s="14">
        <f>IF(OR(G436="",N(H436)=0),"",YEAR(G436))</f>
      </c>
    </row>
    <row r="437" spans="1:15" x14ac:dyDescent="0.25">
      <c r="A437" s="10"/>
      <c r="B437" s="10"/>
      <c r="C437" s="10"/>
      <c r="D437" s="11"/>
      <c r="E437" s="11"/>
      <c r="F437" s="12"/>
      <c r="G437" s="11"/>
      <c r="H437" s="12"/>
      <c r="I437" s="13">
        <f>IF(F437="","",F437-N(H437))</f>
      </c>
      <c r="J437" s="14">
        <f>IF(F437="","",IF(F437-N(H437)&lt;=0,"PAID",IF(E437&lt;Settings!$E$4,"OVERDUE",IF(N(H437)&gt;0,"PARTIAL","OPEN"))))</f>
      </c>
      <c r="K437" s="14">
        <f>IF(J437="OVERDUE",Settings!$E$4-E437,"")</f>
      </c>
      <c r="L437" s="14">
        <f>IF(D437="","",MONTH(D437))</f>
      </c>
      <c r="M437" s="14">
        <f>IF(D437="","",YEAR(D437))</f>
      </c>
      <c r="N437" s="14">
        <f>IF(OR(G437="",N(H437)=0),"",MONTH(G437))</f>
      </c>
      <c r="O437" s="14">
        <f>IF(OR(G437="",N(H437)=0),"",YEAR(G437))</f>
      </c>
    </row>
    <row r="438" spans="1:15" x14ac:dyDescent="0.25">
      <c r="A438" s="10"/>
      <c r="B438" s="10"/>
      <c r="C438" s="10"/>
      <c r="D438" s="11"/>
      <c r="E438" s="11"/>
      <c r="F438" s="12"/>
      <c r="G438" s="11"/>
      <c r="H438" s="12"/>
      <c r="I438" s="13">
        <f>IF(F438="","",F438-N(H438))</f>
      </c>
      <c r="J438" s="14">
        <f>IF(F438="","",IF(F438-N(H438)&lt;=0,"PAID",IF(E438&lt;Settings!$E$4,"OVERDUE",IF(N(H438)&gt;0,"PARTIAL","OPEN"))))</f>
      </c>
      <c r="K438" s="14">
        <f>IF(J438="OVERDUE",Settings!$E$4-E438,"")</f>
      </c>
      <c r="L438" s="14">
        <f>IF(D438="","",MONTH(D438))</f>
      </c>
      <c r="M438" s="14">
        <f>IF(D438="","",YEAR(D438))</f>
      </c>
      <c r="N438" s="14">
        <f>IF(OR(G438="",N(H438)=0),"",MONTH(G438))</f>
      </c>
      <c r="O438" s="14">
        <f>IF(OR(G438="",N(H438)=0),"",YEAR(G438))</f>
      </c>
    </row>
    <row r="439" spans="1:15" x14ac:dyDescent="0.25">
      <c r="A439" s="10"/>
      <c r="B439" s="10"/>
      <c r="C439" s="10"/>
      <c r="D439" s="11"/>
      <c r="E439" s="11"/>
      <c r="F439" s="12"/>
      <c r="G439" s="11"/>
      <c r="H439" s="12"/>
      <c r="I439" s="13">
        <f>IF(F439="","",F439-N(H439))</f>
      </c>
      <c r="J439" s="14">
        <f>IF(F439="","",IF(F439-N(H439)&lt;=0,"PAID",IF(E439&lt;Settings!$E$4,"OVERDUE",IF(N(H439)&gt;0,"PARTIAL","OPEN"))))</f>
      </c>
      <c r="K439" s="14">
        <f>IF(J439="OVERDUE",Settings!$E$4-E439,"")</f>
      </c>
      <c r="L439" s="14">
        <f>IF(D439="","",MONTH(D439))</f>
      </c>
      <c r="M439" s="14">
        <f>IF(D439="","",YEAR(D439))</f>
      </c>
      <c r="N439" s="14">
        <f>IF(OR(G439="",N(H439)=0),"",MONTH(G439))</f>
      </c>
      <c r="O439" s="14">
        <f>IF(OR(G439="",N(H439)=0),"",YEAR(G439))</f>
      </c>
    </row>
    <row r="440" spans="1:15" x14ac:dyDescent="0.25">
      <c r="A440" s="10"/>
      <c r="B440" s="10"/>
      <c r="C440" s="10"/>
      <c r="D440" s="11"/>
      <c r="E440" s="11"/>
      <c r="F440" s="12"/>
      <c r="G440" s="11"/>
      <c r="H440" s="12"/>
      <c r="I440" s="13">
        <f>IF(F440="","",F440-N(H440))</f>
      </c>
      <c r="J440" s="14">
        <f>IF(F440="","",IF(F440-N(H440)&lt;=0,"PAID",IF(E440&lt;Settings!$E$4,"OVERDUE",IF(N(H440)&gt;0,"PARTIAL","OPEN"))))</f>
      </c>
      <c r="K440" s="14">
        <f>IF(J440="OVERDUE",Settings!$E$4-E440,"")</f>
      </c>
      <c r="L440" s="14">
        <f>IF(D440="","",MONTH(D440))</f>
      </c>
      <c r="M440" s="14">
        <f>IF(D440="","",YEAR(D440))</f>
      </c>
      <c r="N440" s="14">
        <f>IF(OR(G440="",N(H440)=0),"",MONTH(G440))</f>
      </c>
      <c r="O440" s="14">
        <f>IF(OR(G440="",N(H440)=0),"",YEAR(G440))</f>
      </c>
    </row>
    <row r="441" spans="1:15" x14ac:dyDescent="0.25">
      <c r="A441" s="10"/>
      <c r="B441" s="10"/>
      <c r="C441" s="10"/>
      <c r="D441" s="11"/>
      <c r="E441" s="11"/>
      <c r="F441" s="12"/>
      <c r="G441" s="11"/>
      <c r="H441" s="12"/>
      <c r="I441" s="13">
        <f>IF(F441="","",F441-N(H441))</f>
      </c>
      <c r="J441" s="14">
        <f>IF(F441="","",IF(F441-N(H441)&lt;=0,"PAID",IF(E441&lt;Settings!$E$4,"OVERDUE",IF(N(H441)&gt;0,"PARTIAL","OPEN"))))</f>
      </c>
      <c r="K441" s="14">
        <f>IF(J441="OVERDUE",Settings!$E$4-E441,"")</f>
      </c>
      <c r="L441" s="14">
        <f>IF(D441="","",MONTH(D441))</f>
      </c>
      <c r="M441" s="14">
        <f>IF(D441="","",YEAR(D441))</f>
      </c>
      <c r="N441" s="14">
        <f>IF(OR(G441="",N(H441)=0),"",MONTH(G441))</f>
      </c>
      <c r="O441" s="14">
        <f>IF(OR(G441="",N(H441)=0),"",YEAR(G441))</f>
      </c>
    </row>
    <row r="442" spans="1:15" x14ac:dyDescent="0.25">
      <c r="A442" s="10"/>
      <c r="B442" s="10"/>
      <c r="C442" s="10"/>
      <c r="D442" s="11"/>
      <c r="E442" s="11"/>
      <c r="F442" s="12"/>
      <c r="G442" s="11"/>
      <c r="H442" s="12"/>
      <c r="I442" s="13">
        <f>IF(F442="","",F442-N(H442))</f>
      </c>
      <c r="J442" s="14">
        <f>IF(F442="","",IF(F442-N(H442)&lt;=0,"PAID",IF(E442&lt;Settings!$E$4,"OVERDUE",IF(N(H442)&gt;0,"PARTIAL","OPEN"))))</f>
      </c>
      <c r="K442" s="14">
        <f>IF(J442="OVERDUE",Settings!$E$4-E442,"")</f>
      </c>
      <c r="L442" s="14">
        <f>IF(D442="","",MONTH(D442))</f>
      </c>
      <c r="M442" s="14">
        <f>IF(D442="","",YEAR(D442))</f>
      </c>
      <c r="N442" s="14">
        <f>IF(OR(G442="",N(H442)=0),"",MONTH(G442))</f>
      </c>
      <c r="O442" s="14">
        <f>IF(OR(G442="",N(H442)=0),"",YEAR(G442))</f>
      </c>
    </row>
    <row r="443" spans="1:15" x14ac:dyDescent="0.25">
      <c r="A443" s="10"/>
      <c r="B443" s="10"/>
      <c r="C443" s="10"/>
      <c r="D443" s="11"/>
      <c r="E443" s="11"/>
      <c r="F443" s="12"/>
      <c r="G443" s="11"/>
      <c r="H443" s="12"/>
      <c r="I443" s="13">
        <f>IF(F443="","",F443-N(H443))</f>
      </c>
      <c r="J443" s="14">
        <f>IF(F443="","",IF(F443-N(H443)&lt;=0,"PAID",IF(E443&lt;Settings!$E$4,"OVERDUE",IF(N(H443)&gt;0,"PARTIAL","OPEN"))))</f>
      </c>
      <c r="K443" s="14">
        <f>IF(J443="OVERDUE",Settings!$E$4-E443,"")</f>
      </c>
      <c r="L443" s="14">
        <f>IF(D443="","",MONTH(D443))</f>
      </c>
      <c r="M443" s="14">
        <f>IF(D443="","",YEAR(D443))</f>
      </c>
      <c r="N443" s="14">
        <f>IF(OR(G443="",N(H443)=0),"",MONTH(G443))</f>
      </c>
      <c r="O443" s="14">
        <f>IF(OR(G443="",N(H443)=0),"",YEAR(G443))</f>
      </c>
    </row>
    <row r="444" spans="1:15" x14ac:dyDescent="0.25">
      <c r="A444" s="10"/>
      <c r="B444" s="10"/>
      <c r="C444" s="10"/>
      <c r="D444" s="11"/>
      <c r="E444" s="11"/>
      <c r="F444" s="12"/>
      <c r="G444" s="11"/>
      <c r="H444" s="12"/>
      <c r="I444" s="13">
        <f>IF(F444="","",F444-N(H444))</f>
      </c>
      <c r="J444" s="14">
        <f>IF(F444="","",IF(F444-N(H444)&lt;=0,"PAID",IF(E444&lt;Settings!$E$4,"OVERDUE",IF(N(H444)&gt;0,"PARTIAL","OPEN"))))</f>
      </c>
      <c r="K444" s="14">
        <f>IF(J444="OVERDUE",Settings!$E$4-E444,"")</f>
      </c>
      <c r="L444" s="14">
        <f>IF(D444="","",MONTH(D444))</f>
      </c>
      <c r="M444" s="14">
        <f>IF(D444="","",YEAR(D444))</f>
      </c>
      <c r="N444" s="14">
        <f>IF(OR(G444="",N(H444)=0),"",MONTH(G444))</f>
      </c>
      <c r="O444" s="14">
        <f>IF(OR(G444="",N(H444)=0),"",YEAR(G444))</f>
      </c>
    </row>
    <row r="445" spans="1:15" x14ac:dyDescent="0.25">
      <c r="A445" s="10"/>
      <c r="B445" s="10"/>
      <c r="C445" s="10"/>
      <c r="D445" s="11"/>
      <c r="E445" s="11"/>
      <c r="F445" s="12"/>
      <c r="G445" s="11"/>
      <c r="H445" s="12"/>
      <c r="I445" s="13">
        <f>IF(F445="","",F445-N(H445))</f>
      </c>
      <c r="J445" s="14">
        <f>IF(F445="","",IF(F445-N(H445)&lt;=0,"PAID",IF(E445&lt;Settings!$E$4,"OVERDUE",IF(N(H445)&gt;0,"PARTIAL","OPEN"))))</f>
      </c>
      <c r="K445" s="14">
        <f>IF(J445="OVERDUE",Settings!$E$4-E445,"")</f>
      </c>
      <c r="L445" s="14">
        <f>IF(D445="","",MONTH(D445))</f>
      </c>
      <c r="M445" s="14">
        <f>IF(D445="","",YEAR(D445))</f>
      </c>
      <c r="N445" s="14">
        <f>IF(OR(G445="",N(H445)=0),"",MONTH(G445))</f>
      </c>
      <c r="O445" s="14">
        <f>IF(OR(G445="",N(H445)=0),"",YEAR(G445))</f>
      </c>
    </row>
    <row r="446" spans="1:15" x14ac:dyDescent="0.25">
      <c r="A446" s="10"/>
      <c r="B446" s="10"/>
      <c r="C446" s="10"/>
      <c r="D446" s="11"/>
      <c r="E446" s="11"/>
      <c r="F446" s="12"/>
      <c r="G446" s="11"/>
      <c r="H446" s="12"/>
      <c r="I446" s="13">
        <f>IF(F446="","",F446-N(H446))</f>
      </c>
      <c r="J446" s="14">
        <f>IF(F446="","",IF(F446-N(H446)&lt;=0,"PAID",IF(E446&lt;Settings!$E$4,"OVERDUE",IF(N(H446)&gt;0,"PARTIAL","OPEN"))))</f>
      </c>
      <c r="K446" s="14">
        <f>IF(J446="OVERDUE",Settings!$E$4-E446,"")</f>
      </c>
      <c r="L446" s="14">
        <f>IF(D446="","",MONTH(D446))</f>
      </c>
      <c r="M446" s="14">
        <f>IF(D446="","",YEAR(D446))</f>
      </c>
      <c r="N446" s="14">
        <f>IF(OR(G446="",N(H446)=0),"",MONTH(G446))</f>
      </c>
      <c r="O446" s="14">
        <f>IF(OR(G446="",N(H446)=0),"",YEAR(G446))</f>
      </c>
    </row>
    <row r="447" spans="1:15" x14ac:dyDescent="0.25">
      <c r="A447" s="10"/>
      <c r="B447" s="10"/>
      <c r="C447" s="10"/>
      <c r="D447" s="11"/>
      <c r="E447" s="11"/>
      <c r="F447" s="12"/>
      <c r="G447" s="11"/>
      <c r="H447" s="12"/>
      <c r="I447" s="13">
        <f>IF(F447="","",F447-N(H447))</f>
      </c>
      <c r="J447" s="14">
        <f>IF(F447="","",IF(F447-N(H447)&lt;=0,"PAID",IF(E447&lt;Settings!$E$4,"OVERDUE",IF(N(H447)&gt;0,"PARTIAL","OPEN"))))</f>
      </c>
      <c r="K447" s="14">
        <f>IF(J447="OVERDUE",Settings!$E$4-E447,"")</f>
      </c>
      <c r="L447" s="14">
        <f>IF(D447="","",MONTH(D447))</f>
      </c>
      <c r="M447" s="14">
        <f>IF(D447="","",YEAR(D447))</f>
      </c>
      <c r="N447" s="14">
        <f>IF(OR(G447="",N(H447)=0),"",MONTH(G447))</f>
      </c>
      <c r="O447" s="14">
        <f>IF(OR(G447="",N(H447)=0),"",YEAR(G447))</f>
      </c>
    </row>
    <row r="448" spans="1:15" x14ac:dyDescent="0.25">
      <c r="A448" s="10"/>
      <c r="B448" s="10"/>
      <c r="C448" s="10"/>
      <c r="D448" s="11"/>
      <c r="E448" s="11"/>
      <c r="F448" s="12"/>
      <c r="G448" s="11"/>
      <c r="H448" s="12"/>
      <c r="I448" s="13">
        <f>IF(F448="","",F448-N(H448))</f>
      </c>
      <c r="J448" s="14">
        <f>IF(F448="","",IF(F448-N(H448)&lt;=0,"PAID",IF(E448&lt;Settings!$E$4,"OVERDUE",IF(N(H448)&gt;0,"PARTIAL","OPEN"))))</f>
      </c>
      <c r="K448" s="14">
        <f>IF(J448="OVERDUE",Settings!$E$4-E448,"")</f>
      </c>
      <c r="L448" s="14">
        <f>IF(D448="","",MONTH(D448))</f>
      </c>
      <c r="M448" s="14">
        <f>IF(D448="","",YEAR(D448))</f>
      </c>
      <c r="N448" s="14">
        <f>IF(OR(G448="",N(H448)=0),"",MONTH(G448))</f>
      </c>
      <c r="O448" s="14">
        <f>IF(OR(G448="",N(H448)=0),"",YEAR(G448))</f>
      </c>
    </row>
    <row r="449" spans="1:15" x14ac:dyDescent="0.25">
      <c r="A449" s="10"/>
      <c r="B449" s="10"/>
      <c r="C449" s="10"/>
      <c r="D449" s="11"/>
      <c r="E449" s="11"/>
      <c r="F449" s="12"/>
      <c r="G449" s="11"/>
      <c r="H449" s="12"/>
      <c r="I449" s="13">
        <f>IF(F449="","",F449-N(H449))</f>
      </c>
      <c r="J449" s="14">
        <f>IF(F449="","",IF(F449-N(H449)&lt;=0,"PAID",IF(E449&lt;Settings!$E$4,"OVERDUE",IF(N(H449)&gt;0,"PARTIAL","OPEN"))))</f>
      </c>
      <c r="K449" s="14">
        <f>IF(J449="OVERDUE",Settings!$E$4-E449,"")</f>
      </c>
      <c r="L449" s="14">
        <f>IF(D449="","",MONTH(D449))</f>
      </c>
      <c r="M449" s="14">
        <f>IF(D449="","",YEAR(D449))</f>
      </c>
      <c r="N449" s="14">
        <f>IF(OR(G449="",N(H449)=0),"",MONTH(G449))</f>
      </c>
      <c r="O449" s="14">
        <f>IF(OR(G449="",N(H449)=0),"",YEAR(G449))</f>
      </c>
    </row>
    <row r="450" spans="1:15" x14ac:dyDescent="0.25">
      <c r="A450" s="10"/>
      <c r="B450" s="10"/>
      <c r="C450" s="10"/>
      <c r="D450" s="11"/>
      <c r="E450" s="11"/>
      <c r="F450" s="12"/>
      <c r="G450" s="11"/>
      <c r="H450" s="12"/>
      <c r="I450" s="13">
        <f>IF(F450="","",F450-N(H450))</f>
      </c>
      <c r="J450" s="14">
        <f>IF(F450="","",IF(F450-N(H450)&lt;=0,"PAID",IF(E450&lt;Settings!$E$4,"OVERDUE",IF(N(H450)&gt;0,"PARTIAL","OPEN"))))</f>
      </c>
      <c r="K450" s="14">
        <f>IF(J450="OVERDUE",Settings!$E$4-E450,"")</f>
      </c>
      <c r="L450" s="14">
        <f>IF(D450="","",MONTH(D450))</f>
      </c>
      <c r="M450" s="14">
        <f>IF(D450="","",YEAR(D450))</f>
      </c>
      <c r="N450" s="14">
        <f>IF(OR(G450="",N(H450)=0),"",MONTH(G450))</f>
      </c>
      <c r="O450" s="14">
        <f>IF(OR(G450="",N(H450)=0),"",YEAR(G450))</f>
      </c>
    </row>
    <row r="451" spans="1:15" x14ac:dyDescent="0.25">
      <c r="A451" s="10"/>
      <c r="B451" s="10"/>
      <c r="C451" s="10"/>
      <c r="D451" s="11"/>
      <c r="E451" s="11"/>
      <c r="F451" s="12"/>
      <c r="G451" s="11"/>
      <c r="H451" s="12"/>
      <c r="I451" s="13">
        <f>IF(F451="","",F451-N(H451))</f>
      </c>
      <c r="J451" s="14">
        <f>IF(F451="","",IF(F451-N(H451)&lt;=0,"PAID",IF(E451&lt;Settings!$E$4,"OVERDUE",IF(N(H451)&gt;0,"PARTIAL","OPEN"))))</f>
      </c>
      <c r="K451" s="14">
        <f>IF(J451="OVERDUE",Settings!$E$4-E451,"")</f>
      </c>
      <c r="L451" s="14">
        <f>IF(D451="","",MONTH(D451))</f>
      </c>
      <c r="M451" s="14">
        <f>IF(D451="","",YEAR(D451))</f>
      </c>
      <c r="N451" s="14">
        <f>IF(OR(G451="",N(H451)=0),"",MONTH(G451))</f>
      </c>
      <c r="O451" s="14">
        <f>IF(OR(G451="",N(H451)=0),"",YEAR(G451))</f>
      </c>
    </row>
    <row r="452" spans="1:15" x14ac:dyDescent="0.25">
      <c r="A452" s="10"/>
      <c r="B452" s="10"/>
      <c r="C452" s="10"/>
      <c r="D452" s="11"/>
      <c r="E452" s="11"/>
      <c r="F452" s="12"/>
      <c r="G452" s="11"/>
      <c r="H452" s="12"/>
      <c r="I452" s="13">
        <f>IF(F452="","",F452-N(H452))</f>
      </c>
      <c r="J452" s="14">
        <f>IF(F452="","",IF(F452-N(H452)&lt;=0,"PAID",IF(E452&lt;Settings!$E$4,"OVERDUE",IF(N(H452)&gt;0,"PARTIAL","OPEN"))))</f>
      </c>
      <c r="K452" s="14">
        <f>IF(J452="OVERDUE",Settings!$E$4-E452,"")</f>
      </c>
      <c r="L452" s="14">
        <f>IF(D452="","",MONTH(D452))</f>
      </c>
      <c r="M452" s="14">
        <f>IF(D452="","",YEAR(D452))</f>
      </c>
      <c r="N452" s="14">
        <f>IF(OR(G452="",N(H452)=0),"",MONTH(G452))</f>
      </c>
      <c r="O452" s="14">
        <f>IF(OR(G452="",N(H452)=0),"",YEAR(G452))</f>
      </c>
    </row>
    <row r="453" spans="1:15" x14ac:dyDescent="0.25">
      <c r="A453" s="10"/>
      <c r="B453" s="10"/>
      <c r="C453" s="10"/>
      <c r="D453" s="11"/>
      <c r="E453" s="11"/>
      <c r="F453" s="12"/>
      <c r="G453" s="11"/>
      <c r="H453" s="12"/>
      <c r="I453" s="13">
        <f>IF(F453="","",F453-N(H453))</f>
      </c>
      <c r="J453" s="14">
        <f>IF(F453="","",IF(F453-N(H453)&lt;=0,"PAID",IF(E453&lt;Settings!$E$4,"OVERDUE",IF(N(H453)&gt;0,"PARTIAL","OPEN"))))</f>
      </c>
      <c r="K453" s="14">
        <f>IF(J453="OVERDUE",Settings!$E$4-E453,"")</f>
      </c>
      <c r="L453" s="14">
        <f>IF(D453="","",MONTH(D453))</f>
      </c>
      <c r="M453" s="14">
        <f>IF(D453="","",YEAR(D453))</f>
      </c>
      <c r="N453" s="14">
        <f>IF(OR(G453="",N(H453)=0),"",MONTH(G453))</f>
      </c>
      <c r="O453" s="14">
        <f>IF(OR(G453="",N(H453)=0),"",YEAR(G453))</f>
      </c>
    </row>
    <row r="454" spans="1:15" x14ac:dyDescent="0.25">
      <c r="A454" s="10"/>
      <c r="B454" s="10"/>
      <c r="C454" s="10"/>
      <c r="D454" s="11"/>
      <c r="E454" s="11"/>
      <c r="F454" s="12"/>
      <c r="G454" s="11"/>
      <c r="H454" s="12"/>
      <c r="I454" s="13">
        <f>IF(F454="","",F454-N(H454))</f>
      </c>
      <c r="J454" s="14">
        <f>IF(F454="","",IF(F454-N(H454)&lt;=0,"PAID",IF(E454&lt;Settings!$E$4,"OVERDUE",IF(N(H454)&gt;0,"PARTIAL","OPEN"))))</f>
      </c>
      <c r="K454" s="14">
        <f>IF(J454="OVERDUE",Settings!$E$4-E454,"")</f>
      </c>
      <c r="L454" s="14">
        <f>IF(D454="","",MONTH(D454))</f>
      </c>
      <c r="M454" s="14">
        <f>IF(D454="","",YEAR(D454))</f>
      </c>
      <c r="N454" s="14">
        <f>IF(OR(G454="",N(H454)=0),"",MONTH(G454))</f>
      </c>
      <c r="O454" s="14">
        <f>IF(OR(G454="",N(H454)=0),"",YEAR(G454))</f>
      </c>
    </row>
    <row r="455" spans="1:15" x14ac:dyDescent="0.25">
      <c r="A455" s="10"/>
      <c r="B455" s="10"/>
      <c r="C455" s="10"/>
      <c r="D455" s="11"/>
      <c r="E455" s="11"/>
      <c r="F455" s="12"/>
      <c r="G455" s="11"/>
      <c r="H455" s="12"/>
      <c r="I455" s="13">
        <f>IF(F455="","",F455-N(H455))</f>
      </c>
      <c r="J455" s="14">
        <f>IF(F455="","",IF(F455-N(H455)&lt;=0,"PAID",IF(E455&lt;Settings!$E$4,"OVERDUE",IF(N(H455)&gt;0,"PARTIAL","OPEN"))))</f>
      </c>
      <c r="K455" s="14">
        <f>IF(J455="OVERDUE",Settings!$E$4-E455,"")</f>
      </c>
      <c r="L455" s="14">
        <f>IF(D455="","",MONTH(D455))</f>
      </c>
      <c r="M455" s="14">
        <f>IF(D455="","",YEAR(D455))</f>
      </c>
      <c r="N455" s="14">
        <f>IF(OR(G455="",N(H455)=0),"",MONTH(G455))</f>
      </c>
      <c r="O455" s="14">
        <f>IF(OR(G455="",N(H455)=0),"",YEAR(G455))</f>
      </c>
    </row>
    <row r="456" spans="1:15" x14ac:dyDescent="0.25">
      <c r="A456" s="10"/>
      <c r="B456" s="10"/>
      <c r="C456" s="10"/>
      <c r="D456" s="11"/>
      <c r="E456" s="11"/>
      <c r="F456" s="12"/>
      <c r="G456" s="11"/>
      <c r="H456" s="12"/>
      <c r="I456" s="13">
        <f>IF(F456="","",F456-N(H456))</f>
      </c>
      <c r="J456" s="14">
        <f>IF(F456="","",IF(F456-N(H456)&lt;=0,"PAID",IF(E456&lt;Settings!$E$4,"OVERDUE",IF(N(H456)&gt;0,"PARTIAL","OPEN"))))</f>
      </c>
      <c r="K456" s="14">
        <f>IF(J456="OVERDUE",Settings!$E$4-E456,"")</f>
      </c>
      <c r="L456" s="14">
        <f>IF(D456="","",MONTH(D456))</f>
      </c>
      <c r="M456" s="14">
        <f>IF(D456="","",YEAR(D456))</f>
      </c>
      <c r="N456" s="14">
        <f>IF(OR(G456="",N(H456)=0),"",MONTH(G456))</f>
      </c>
      <c r="O456" s="14">
        <f>IF(OR(G456="",N(H456)=0),"",YEAR(G456))</f>
      </c>
    </row>
    <row r="457" spans="1:15" x14ac:dyDescent="0.25">
      <c r="A457" s="10"/>
      <c r="B457" s="10"/>
      <c r="C457" s="10"/>
      <c r="D457" s="11"/>
      <c r="E457" s="11"/>
      <c r="F457" s="12"/>
      <c r="G457" s="11"/>
      <c r="H457" s="12"/>
      <c r="I457" s="13">
        <f>IF(F457="","",F457-N(H457))</f>
      </c>
      <c r="J457" s="14">
        <f>IF(F457="","",IF(F457-N(H457)&lt;=0,"PAID",IF(E457&lt;Settings!$E$4,"OVERDUE",IF(N(H457)&gt;0,"PARTIAL","OPEN"))))</f>
      </c>
      <c r="K457" s="14">
        <f>IF(J457="OVERDUE",Settings!$E$4-E457,"")</f>
      </c>
      <c r="L457" s="14">
        <f>IF(D457="","",MONTH(D457))</f>
      </c>
      <c r="M457" s="14">
        <f>IF(D457="","",YEAR(D457))</f>
      </c>
      <c r="N457" s="14">
        <f>IF(OR(G457="",N(H457)=0),"",MONTH(G457))</f>
      </c>
      <c r="O457" s="14">
        <f>IF(OR(G457="",N(H457)=0),"",YEAR(G457))</f>
      </c>
    </row>
    <row r="458" spans="1:15" x14ac:dyDescent="0.25">
      <c r="A458" s="10"/>
      <c r="B458" s="10"/>
      <c r="C458" s="10"/>
      <c r="D458" s="11"/>
      <c r="E458" s="11"/>
      <c r="F458" s="12"/>
      <c r="G458" s="11"/>
      <c r="H458" s="12"/>
      <c r="I458" s="13">
        <f>IF(F458="","",F458-N(H458))</f>
      </c>
      <c r="J458" s="14">
        <f>IF(F458="","",IF(F458-N(H458)&lt;=0,"PAID",IF(E458&lt;Settings!$E$4,"OVERDUE",IF(N(H458)&gt;0,"PARTIAL","OPEN"))))</f>
      </c>
      <c r="K458" s="14">
        <f>IF(J458="OVERDUE",Settings!$E$4-E458,"")</f>
      </c>
      <c r="L458" s="14">
        <f>IF(D458="","",MONTH(D458))</f>
      </c>
      <c r="M458" s="14">
        <f>IF(D458="","",YEAR(D458))</f>
      </c>
      <c r="N458" s="14">
        <f>IF(OR(G458="",N(H458)=0),"",MONTH(G458))</f>
      </c>
      <c r="O458" s="14">
        <f>IF(OR(G458="",N(H458)=0),"",YEAR(G458))</f>
      </c>
    </row>
    <row r="459" spans="1:15" x14ac:dyDescent="0.25">
      <c r="A459" s="10"/>
      <c r="B459" s="10"/>
      <c r="C459" s="10"/>
      <c r="D459" s="11"/>
      <c r="E459" s="11"/>
      <c r="F459" s="12"/>
      <c r="G459" s="11"/>
      <c r="H459" s="12"/>
      <c r="I459" s="13">
        <f>IF(F459="","",F459-N(H459))</f>
      </c>
      <c r="J459" s="14">
        <f>IF(F459="","",IF(F459-N(H459)&lt;=0,"PAID",IF(E459&lt;Settings!$E$4,"OVERDUE",IF(N(H459)&gt;0,"PARTIAL","OPEN"))))</f>
      </c>
      <c r="K459" s="14">
        <f>IF(J459="OVERDUE",Settings!$E$4-E459,"")</f>
      </c>
      <c r="L459" s="14">
        <f>IF(D459="","",MONTH(D459))</f>
      </c>
      <c r="M459" s="14">
        <f>IF(D459="","",YEAR(D459))</f>
      </c>
      <c r="N459" s="14">
        <f>IF(OR(G459="",N(H459)=0),"",MONTH(G459))</f>
      </c>
      <c r="O459" s="14">
        <f>IF(OR(G459="",N(H459)=0),"",YEAR(G459))</f>
      </c>
    </row>
    <row r="460" spans="1:15" x14ac:dyDescent="0.25">
      <c r="A460" s="10"/>
      <c r="B460" s="10"/>
      <c r="C460" s="10"/>
      <c r="D460" s="11"/>
      <c r="E460" s="11"/>
      <c r="F460" s="12"/>
      <c r="G460" s="11"/>
      <c r="H460" s="12"/>
      <c r="I460" s="13">
        <f>IF(F460="","",F460-N(H460))</f>
      </c>
      <c r="J460" s="14">
        <f>IF(F460="","",IF(F460-N(H460)&lt;=0,"PAID",IF(E460&lt;Settings!$E$4,"OVERDUE",IF(N(H460)&gt;0,"PARTIAL","OPEN"))))</f>
      </c>
      <c r="K460" s="14">
        <f>IF(J460="OVERDUE",Settings!$E$4-E460,"")</f>
      </c>
      <c r="L460" s="14">
        <f>IF(D460="","",MONTH(D460))</f>
      </c>
      <c r="M460" s="14">
        <f>IF(D460="","",YEAR(D460))</f>
      </c>
      <c r="N460" s="14">
        <f>IF(OR(G460="",N(H460)=0),"",MONTH(G460))</f>
      </c>
      <c r="O460" s="14">
        <f>IF(OR(G460="",N(H460)=0),"",YEAR(G460))</f>
      </c>
    </row>
    <row r="461" spans="1:15" x14ac:dyDescent="0.25">
      <c r="A461" s="10"/>
      <c r="B461" s="10"/>
      <c r="C461" s="10"/>
      <c r="D461" s="11"/>
      <c r="E461" s="11"/>
      <c r="F461" s="12"/>
      <c r="G461" s="11"/>
      <c r="H461" s="12"/>
      <c r="I461" s="13">
        <f>IF(F461="","",F461-N(H461))</f>
      </c>
      <c r="J461" s="14">
        <f>IF(F461="","",IF(F461-N(H461)&lt;=0,"PAID",IF(E461&lt;Settings!$E$4,"OVERDUE",IF(N(H461)&gt;0,"PARTIAL","OPEN"))))</f>
      </c>
      <c r="K461" s="14">
        <f>IF(J461="OVERDUE",Settings!$E$4-E461,"")</f>
      </c>
      <c r="L461" s="14">
        <f>IF(D461="","",MONTH(D461))</f>
      </c>
      <c r="M461" s="14">
        <f>IF(D461="","",YEAR(D461))</f>
      </c>
      <c r="N461" s="14">
        <f>IF(OR(G461="",N(H461)=0),"",MONTH(G461))</f>
      </c>
      <c r="O461" s="14">
        <f>IF(OR(G461="",N(H461)=0),"",YEAR(G461))</f>
      </c>
    </row>
    <row r="462" spans="1:15" x14ac:dyDescent="0.25">
      <c r="A462" s="10"/>
      <c r="B462" s="10"/>
      <c r="C462" s="10"/>
      <c r="D462" s="11"/>
      <c r="E462" s="11"/>
      <c r="F462" s="12"/>
      <c r="G462" s="11"/>
      <c r="H462" s="12"/>
      <c r="I462" s="13">
        <f>IF(F462="","",F462-N(H462))</f>
      </c>
      <c r="J462" s="14">
        <f>IF(F462="","",IF(F462-N(H462)&lt;=0,"PAID",IF(E462&lt;Settings!$E$4,"OVERDUE",IF(N(H462)&gt;0,"PARTIAL","OPEN"))))</f>
      </c>
      <c r="K462" s="14">
        <f>IF(J462="OVERDUE",Settings!$E$4-E462,"")</f>
      </c>
      <c r="L462" s="14">
        <f>IF(D462="","",MONTH(D462))</f>
      </c>
      <c r="M462" s="14">
        <f>IF(D462="","",YEAR(D462))</f>
      </c>
      <c r="N462" s="14">
        <f>IF(OR(G462="",N(H462)=0),"",MONTH(G462))</f>
      </c>
      <c r="O462" s="14">
        <f>IF(OR(G462="",N(H462)=0),"",YEAR(G462))</f>
      </c>
    </row>
    <row r="463" spans="1:15" x14ac:dyDescent="0.25">
      <c r="A463" s="10"/>
      <c r="B463" s="10"/>
      <c r="C463" s="10"/>
      <c r="D463" s="11"/>
      <c r="E463" s="11"/>
      <c r="F463" s="12"/>
      <c r="G463" s="11"/>
      <c r="H463" s="12"/>
      <c r="I463" s="13">
        <f>IF(F463="","",F463-N(H463))</f>
      </c>
      <c r="J463" s="14">
        <f>IF(F463="","",IF(F463-N(H463)&lt;=0,"PAID",IF(E463&lt;Settings!$E$4,"OVERDUE",IF(N(H463)&gt;0,"PARTIAL","OPEN"))))</f>
      </c>
      <c r="K463" s="14">
        <f>IF(J463="OVERDUE",Settings!$E$4-E463,"")</f>
      </c>
      <c r="L463" s="14">
        <f>IF(D463="","",MONTH(D463))</f>
      </c>
      <c r="M463" s="14">
        <f>IF(D463="","",YEAR(D463))</f>
      </c>
      <c r="N463" s="14">
        <f>IF(OR(G463="",N(H463)=0),"",MONTH(G463))</f>
      </c>
      <c r="O463" s="14">
        <f>IF(OR(G463="",N(H463)=0),"",YEAR(G463))</f>
      </c>
    </row>
    <row r="464" spans="1:15" x14ac:dyDescent="0.25">
      <c r="A464" s="10"/>
      <c r="B464" s="10"/>
      <c r="C464" s="10"/>
      <c r="D464" s="11"/>
      <c r="E464" s="11"/>
      <c r="F464" s="12"/>
      <c r="G464" s="11"/>
      <c r="H464" s="12"/>
      <c r="I464" s="13">
        <f>IF(F464="","",F464-N(H464))</f>
      </c>
      <c r="J464" s="14">
        <f>IF(F464="","",IF(F464-N(H464)&lt;=0,"PAID",IF(E464&lt;Settings!$E$4,"OVERDUE",IF(N(H464)&gt;0,"PARTIAL","OPEN"))))</f>
      </c>
      <c r="K464" s="14">
        <f>IF(J464="OVERDUE",Settings!$E$4-E464,"")</f>
      </c>
      <c r="L464" s="14">
        <f>IF(D464="","",MONTH(D464))</f>
      </c>
      <c r="M464" s="14">
        <f>IF(D464="","",YEAR(D464))</f>
      </c>
      <c r="N464" s="14">
        <f>IF(OR(G464="",N(H464)=0),"",MONTH(G464))</f>
      </c>
      <c r="O464" s="14">
        <f>IF(OR(G464="",N(H464)=0),"",YEAR(G464))</f>
      </c>
    </row>
    <row r="465" spans="1:15" x14ac:dyDescent="0.25">
      <c r="A465" s="10"/>
      <c r="B465" s="10"/>
      <c r="C465" s="10"/>
      <c r="D465" s="11"/>
      <c r="E465" s="11"/>
      <c r="F465" s="12"/>
      <c r="G465" s="11"/>
      <c r="H465" s="12"/>
      <c r="I465" s="13">
        <f>IF(F465="","",F465-N(H465))</f>
      </c>
      <c r="J465" s="14">
        <f>IF(F465="","",IF(F465-N(H465)&lt;=0,"PAID",IF(E465&lt;Settings!$E$4,"OVERDUE",IF(N(H465)&gt;0,"PARTIAL","OPEN"))))</f>
      </c>
      <c r="K465" s="14">
        <f>IF(J465="OVERDUE",Settings!$E$4-E465,"")</f>
      </c>
      <c r="L465" s="14">
        <f>IF(D465="","",MONTH(D465))</f>
      </c>
      <c r="M465" s="14">
        <f>IF(D465="","",YEAR(D465))</f>
      </c>
      <c r="N465" s="14">
        <f>IF(OR(G465="",N(H465)=0),"",MONTH(G465))</f>
      </c>
      <c r="O465" s="14">
        <f>IF(OR(G465="",N(H465)=0),"",YEAR(G465))</f>
      </c>
    </row>
    <row r="466" spans="1:15" x14ac:dyDescent="0.25">
      <c r="A466" s="10"/>
      <c r="B466" s="10"/>
      <c r="C466" s="10"/>
      <c r="D466" s="11"/>
      <c r="E466" s="11"/>
      <c r="F466" s="12"/>
      <c r="G466" s="11"/>
      <c r="H466" s="12"/>
      <c r="I466" s="13">
        <f>IF(F466="","",F466-N(H466))</f>
      </c>
      <c r="J466" s="14">
        <f>IF(F466="","",IF(F466-N(H466)&lt;=0,"PAID",IF(E466&lt;Settings!$E$4,"OVERDUE",IF(N(H466)&gt;0,"PARTIAL","OPEN"))))</f>
      </c>
      <c r="K466" s="14">
        <f>IF(J466="OVERDUE",Settings!$E$4-E466,"")</f>
      </c>
      <c r="L466" s="14">
        <f>IF(D466="","",MONTH(D466))</f>
      </c>
      <c r="M466" s="14">
        <f>IF(D466="","",YEAR(D466))</f>
      </c>
      <c r="N466" s="14">
        <f>IF(OR(G466="",N(H466)=0),"",MONTH(G466))</f>
      </c>
      <c r="O466" s="14">
        <f>IF(OR(G466="",N(H466)=0),"",YEAR(G466))</f>
      </c>
    </row>
    <row r="467" spans="1:15" x14ac:dyDescent="0.25">
      <c r="A467" s="10"/>
      <c r="B467" s="10"/>
      <c r="C467" s="10"/>
      <c r="D467" s="11"/>
      <c r="E467" s="11"/>
      <c r="F467" s="12"/>
      <c r="G467" s="11"/>
      <c r="H467" s="12"/>
      <c r="I467" s="13">
        <f>IF(F467="","",F467-N(H467))</f>
      </c>
      <c r="J467" s="14">
        <f>IF(F467="","",IF(F467-N(H467)&lt;=0,"PAID",IF(E467&lt;Settings!$E$4,"OVERDUE",IF(N(H467)&gt;0,"PARTIAL","OPEN"))))</f>
      </c>
      <c r="K467" s="14">
        <f>IF(J467="OVERDUE",Settings!$E$4-E467,"")</f>
      </c>
      <c r="L467" s="14">
        <f>IF(D467="","",MONTH(D467))</f>
      </c>
      <c r="M467" s="14">
        <f>IF(D467="","",YEAR(D467))</f>
      </c>
      <c r="N467" s="14">
        <f>IF(OR(G467="",N(H467)=0),"",MONTH(G467))</f>
      </c>
      <c r="O467" s="14">
        <f>IF(OR(G467="",N(H467)=0),"",YEAR(G467))</f>
      </c>
    </row>
    <row r="468" spans="1:15" x14ac:dyDescent="0.25">
      <c r="A468" s="10"/>
      <c r="B468" s="10"/>
      <c r="C468" s="10"/>
      <c r="D468" s="11"/>
      <c r="E468" s="11"/>
      <c r="F468" s="12"/>
      <c r="G468" s="11"/>
      <c r="H468" s="12"/>
      <c r="I468" s="13">
        <f>IF(F468="","",F468-N(H468))</f>
      </c>
      <c r="J468" s="14">
        <f>IF(F468="","",IF(F468-N(H468)&lt;=0,"PAID",IF(E468&lt;Settings!$E$4,"OVERDUE",IF(N(H468)&gt;0,"PARTIAL","OPEN"))))</f>
      </c>
      <c r="K468" s="14">
        <f>IF(J468="OVERDUE",Settings!$E$4-E468,"")</f>
      </c>
      <c r="L468" s="14">
        <f>IF(D468="","",MONTH(D468))</f>
      </c>
      <c r="M468" s="14">
        <f>IF(D468="","",YEAR(D468))</f>
      </c>
      <c r="N468" s="14">
        <f>IF(OR(G468="",N(H468)=0),"",MONTH(G468))</f>
      </c>
      <c r="O468" s="14">
        <f>IF(OR(G468="",N(H468)=0),"",YEAR(G468))</f>
      </c>
    </row>
    <row r="469" spans="1:15" x14ac:dyDescent="0.25">
      <c r="A469" s="10"/>
      <c r="B469" s="10"/>
      <c r="C469" s="10"/>
      <c r="D469" s="11"/>
      <c r="E469" s="11"/>
      <c r="F469" s="12"/>
      <c r="G469" s="11"/>
      <c r="H469" s="12"/>
      <c r="I469" s="13">
        <f>IF(F469="","",F469-N(H469))</f>
      </c>
      <c r="J469" s="14">
        <f>IF(F469="","",IF(F469-N(H469)&lt;=0,"PAID",IF(E469&lt;Settings!$E$4,"OVERDUE",IF(N(H469)&gt;0,"PARTIAL","OPEN"))))</f>
      </c>
      <c r="K469" s="14">
        <f>IF(J469="OVERDUE",Settings!$E$4-E469,"")</f>
      </c>
      <c r="L469" s="14">
        <f>IF(D469="","",MONTH(D469))</f>
      </c>
      <c r="M469" s="14">
        <f>IF(D469="","",YEAR(D469))</f>
      </c>
      <c r="N469" s="14">
        <f>IF(OR(G469="",N(H469)=0),"",MONTH(G469))</f>
      </c>
      <c r="O469" s="14">
        <f>IF(OR(G469="",N(H469)=0),"",YEAR(G469))</f>
      </c>
    </row>
    <row r="470" spans="1:15" x14ac:dyDescent="0.25">
      <c r="A470" s="10"/>
      <c r="B470" s="10"/>
      <c r="C470" s="10"/>
      <c r="D470" s="11"/>
      <c r="E470" s="11"/>
      <c r="F470" s="12"/>
      <c r="G470" s="11"/>
      <c r="H470" s="12"/>
      <c r="I470" s="13">
        <f>IF(F470="","",F470-N(H470))</f>
      </c>
      <c r="J470" s="14">
        <f>IF(F470="","",IF(F470-N(H470)&lt;=0,"PAID",IF(E470&lt;Settings!$E$4,"OVERDUE",IF(N(H470)&gt;0,"PARTIAL","OPEN"))))</f>
      </c>
      <c r="K470" s="14">
        <f>IF(J470="OVERDUE",Settings!$E$4-E470,"")</f>
      </c>
      <c r="L470" s="14">
        <f>IF(D470="","",MONTH(D470))</f>
      </c>
      <c r="M470" s="14">
        <f>IF(D470="","",YEAR(D470))</f>
      </c>
      <c r="N470" s="14">
        <f>IF(OR(G470="",N(H470)=0),"",MONTH(G470))</f>
      </c>
      <c r="O470" s="14">
        <f>IF(OR(G470="",N(H470)=0),"",YEAR(G470))</f>
      </c>
    </row>
    <row r="471" spans="1:15" x14ac:dyDescent="0.25">
      <c r="A471" s="10"/>
      <c r="B471" s="10"/>
      <c r="C471" s="10"/>
      <c r="D471" s="11"/>
      <c r="E471" s="11"/>
      <c r="F471" s="12"/>
      <c r="G471" s="11"/>
      <c r="H471" s="12"/>
      <c r="I471" s="13">
        <f>IF(F471="","",F471-N(H471))</f>
      </c>
      <c r="J471" s="14">
        <f>IF(F471="","",IF(F471-N(H471)&lt;=0,"PAID",IF(E471&lt;Settings!$E$4,"OVERDUE",IF(N(H471)&gt;0,"PARTIAL","OPEN"))))</f>
      </c>
      <c r="K471" s="14">
        <f>IF(J471="OVERDUE",Settings!$E$4-E471,"")</f>
      </c>
      <c r="L471" s="14">
        <f>IF(D471="","",MONTH(D471))</f>
      </c>
      <c r="M471" s="14">
        <f>IF(D471="","",YEAR(D471))</f>
      </c>
      <c r="N471" s="14">
        <f>IF(OR(G471="",N(H471)=0),"",MONTH(G471))</f>
      </c>
      <c r="O471" s="14">
        <f>IF(OR(G471="",N(H471)=0),"",YEAR(G471))</f>
      </c>
    </row>
    <row r="472" spans="1:15" x14ac:dyDescent="0.25">
      <c r="A472" s="10"/>
      <c r="B472" s="10"/>
      <c r="C472" s="10"/>
      <c r="D472" s="11"/>
      <c r="E472" s="11"/>
      <c r="F472" s="12"/>
      <c r="G472" s="11"/>
      <c r="H472" s="12"/>
      <c r="I472" s="13">
        <f>IF(F472="","",F472-N(H472))</f>
      </c>
      <c r="J472" s="14">
        <f>IF(F472="","",IF(F472-N(H472)&lt;=0,"PAID",IF(E472&lt;Settings!$E$4,"OVERDUE",IF(N(H472)&gt;0,"PARTIAL","OPEN"))))</f>
      </c>
      <c r="K472" s="14">
        <f>IF(J472="OVERDUE",Settings!$E$4-E472,"")</f>
      </c>
      <c r="L472" s="14">
        <f>IF(D472="","",MONTH(D472))</f>
      </c>
      <c r="M472" s="14">
        <f>IF(D472="","",YEAR(D472))</f>
      </c>
      <c r="N472" s="14">
        <f>IF(OR(G472="",N(H472)=0),"",MONTH(G472))</f>
      </c>
      <c r="O472" s="14">
        <f>IF(OR(G472="",N(H472)=0),"",YEAR(G472))</f>
      </c>
    </row>
    <row r="473" spans="1:15" x14ac:dyDescent="0.25">
      <c r="A473" s="10"/>
      <c r="B473" s="10"/>
      <c r="C473" s="10"/>
      <c r="D473" s="11"/>
      <c r="E473" s="11"/>
      <c r="F473" s="12"/>
      <c r="G473" s="11"/>
      <c r="H473" s="12"/>
      <c r="I473" s="13">
        <f>IF(F473="","",F473-N(H473))</f>
      </c>
      <c r="J473" s="14">
        <f>IF(F473="","",IF(F473-N(H473)&lt;=0,"PAID",IF(E473&lt;Settings!$E$4,"OVERDUE",IF(N(H473)&gt;0,"PARTIAL","OPEN"))))</f>
      </c>
      <c r="K473" s="14">
        <f>IF(J473="OVERDUE",Settings!$E$4-E473,"")</f>
      </c>
      <c r="L473" s="14">
        <f>IF(D473="","",MONTH(D473))</f>
      </c>
      <c r="M473" s="14">
        <f>IF(D473="","",YEAR(D473))</f>
      </c>
      <c r="N473" s="14">
        <f>IF(OR(G473="",N(H473)=0),"",MONTH(G473))</f>
      </c>
      <c r="O473" s="14">
        <f>IF(OR(G473="",N(H473)=0),"",YEAR(G473))</f>
      </c>
    </row>
    <row r="474" spans="1:15" x14ac:dyDescent="0.25">
      <c r="A474" s="10"/>
      <c r="B474" s="10"/>
      <c r="C474" s="10"/>
      <c r="D474" s="11"/>
      <c r="E474" s="11"/>
      <c r="F474" s="12"/>
      <c r="G474" s="11"/>
      <c r="H474" s="12"/>
      <c r="I474" s="13">
        <f>IF(F474="","",F474-N(H474))</f>
      </c>
      <c r="J474" s="14">
        <f>IF(F474="","",IF(F474-N(H474)&lt;=0,"PAID",IF(E474&lt;Settings!$E$4,"OVERDUE",IF(N(H474)&gt;0,"PARTIAL","OPEN"))))</f>
      </c>
      <c r="K474" s="14">
        <f>IF(J474="OVERDUE",Settings!$E$4-E474,"")</f>
      </c>
      <c r="L474" s="14">
        <f>IF(D474="","",MONTH(D474))</f>
      </c>
      <c r="M474" s="14">
        <f>IF(D474="","",YEAR(D474))</f>
      </c>
      <c r="N474" s="14">
        <f>IF(OR(G474="",N(H474)=0),"",MONTH(G474))</f>
      </c>
      <c r="O474" s="14">
        <f>IF(OR(G474="",N(H474)=0),"",YEAR(G474))</f>
      </c>
    </row>
    <row r="475" spans="1:15" x14ac:dyDescent="0.25">
      <c r="A475" s="10"/>
      <c r="B475" s="10"/>
      <c r="C475" s="10"/>
      <c r="D475" s="11"/>
      <c r="E475" s="11"/>
      <c r="F475" s="12"/>
      <c r="G475" s="11"/>
      <c r="H475" s="12"/>
      <c r="I475" s="13">
        <f>IF(F475="","",F475-N(H475))</f>
      </c>
      <c r="J475" s="14">
        <f>IF(F475="","",IF(F475-N(H475)&lt;=0,"PAID",IF(E475&lt;Settings!$E$4,"OVERDUE",IF(N(H475)&gt;0,"PARTIAL","OPEN"))))</f>
      </c>
      <c r="K475" s="14">
        <f>IF(J475="OVERDUE",Settings!$E$4-E475,"")</f>
      </c>
      <c r="L475" s="14">
        <f>IF(D475="","",MONTH(D475))</f>
      </c>
      <c r="M475" s="14">
        <f>IF(D475="","",YEAR(D475))</f>
      </c>
      <c r="N475" s="14">
        <f>IF(OR(G475="",N(H475)=0),"",MONTH(G475))</f>
      </c>
      <c r="O475" s="14">
        <f>IF(OR(G475="",N(H475)=0),"",YEAR(G475))</f>
      </c>
    </row>
    <row r="476" spans="1:15" x14ac:dyDescent="0.25">
      <c r="A476" s="10"/>
      <c r="B476" s="10"/>
      <c r="C476" s="10"/>
      <c r="D476" s="11"/>
      <c r="E476" s="11"/>
      <c r="F476" s="12"/>
      <c r="G476" s="11"/>
      <c r="H476" s="12"/>
      <c r="I476" s="13">
        <f>IF(F476="","",F476-N(H476))</f>
      </c>
      <c r="J476" s="14">
        <f>IF(F476="","",IF(F476-N(H476)&lt;=0,"PAID",IF(E476&lt;Settings!$E$4,"OVERDUE",IF(N(H476)&gt;0,"PARTIAL","OPEN"))))</f>
      </c>
      <c r="K476" s="14">
        <f>IF(J476="OVERDUE",Settings!$E$4-E476,"")</f>
      </c>
      <c r="L476" s="14">
        <f>IF(D476="","",MONTH(D476))</f>
      </c>
      <c r="M476" s="14">
        <f>IF(D476="","",YEAR(D476))</f>
      </c>
      <c r="N476" s="14">
        <f>IF(OR(G476="",N(H476)=0),"",MONTH(G476))</f>
      </c>
      <c r="O476" s="14">
        <f>IF(OR(G476="",N(H476)=0),"",YEAR(G476))</f>
      </c>
    </row>
    <row r="477" spans="1:15" x14ac:dyDescent="0.25">
      <c r="A477" s="10"/>
      <c r="B477" s="10"/>
      <c r="C477" s="10"/>
      <c r="D477" s="11"/>
      <c r="E477" s="11"/>
      <c r="F477" s="12"/>
      <c r="G477" s="11"/>
      <c r="H477" s="12"/>
      <c r="I477" s="13">
        <f>IF(F477="","",F477-N(H477))</f>
      </c>
      <c r="J477" s="14">
        <f>IF(F477="","",IF(F477-N(H477)&lt;=0,"PAID",IF(E477&lt;Settings!$E$4,"OVERDUE",IF(N(H477)&gt;0,"PARTIAL","OPEN"))))</f>
      </c>
      <c r="K477" s="14">
        <f>IF(J477="OVERDUE",Settings!$E$4-E477,"")</f>
      </c>
      <c r="L477" s="14">
        <f>IF(D477="","",MONTH(D477))</f>
      </c>
      <c r="M477" s="14">
        <f>IF(D477="","",YEAR(D477))</f>
      </c>
      <c r="N477" s="14">
        <f>IF(OR(G477="",N(H477)=0),"",MONTH(G477))</f>
      </c>
      <c r="O477" s="14">
        <f>IF(OR(G477="",N(H477)=0),"",YEAR(G477))</f>
      </c>
    </row>
    <row r="478" spans="1:15" x14ac:dyDescent="0.25">
      <c r="A478" s="10"/>
      <c r="B478" s="10"/>
      <c r="C478" s="10"/>
      <c r="D478" s="11"/>
      <c r="E478" s="11"/>
      <c r="F478" s="12"/>
      <c r="G478" s="11"/>
      <c r="H478" s="12"/>
      <c r="I478" s="13">
        <f>IF(F478="","",F478-N(H478))</f>
      </c>
      <c r="J478" s="14">
        <f>IF(F478="","",IF(F478-N(H478)&lt;=0,"PAID",IF(E478&lt;Settings!$E$4,"OVERDUE",IF(N(H478)&gt;0,"PARTIAL","OPEN"))))</f>
      </c>
      <c r="K478" s="14">
        <f>IF(J478="OVERDUE",Settings!$E$4-E478,"")</f>
      </c>
      <c r="L478" s="14">
        <f>IF(D478="","",MONTH(D478))</f>
      </c>
      <c r="M478" s="14">
        <f>IF(D478="","",YEAR(D478))</f>
      </c>
      <c r="N478" s="14">
        <f>IF(OR(G478="",N(H478)=0),"",MONTH(G478))</f>
      </c>
      <c r="O478" s="14">
        <f>IF(OR(G478="",N(H478)=0),"",YEAR(G478))</f>
      </c>
    </row>
    <row r="479" spans="1:15" x14ac:dyDescent="0.25">
      <c r="A479" s="10"/>
      <c r="B479" s="10"/>
      <c r="C479" s="10"/>
      <c r="D479" s="11"/>
      <c r="E479" s="11"/>
      <c r="F479" s="12"/>
      <c r="G479" s="11"/>
      <c r="H479" s="12"/>
      <c r="I479" s="13">
        <f>IF(F479="","",F479-N(H479))</f>
      </c>
      <c r="J479" s="14">
        <f>IF(F479="","",IF(F479-N(H479)&lt;=0,"PAID",IF(E479&lt;Settings!$E$4,"OVERDUE",IF(N(H479)&gt;0,"PARTIAL","OPEN"))))</f>
      </c>
      <c r="K479" s="14">
        <f>IF(J479="OVERDUE",Settings!$E$4-E479,"")</f>
      </c>
      <c r="L479" s="14">
        <f>IF(D479="","",MONTH(D479))</f>
      </c>
      <c r="M479" s="14">
        <f>IF(D479="","",YEAR(D479))</f>
      </c>
      <c r="N479" s="14">
        <f>IF(OR(G479="",N(H479)=0),"",MONTH(G479))</f>
      </c>
      <c r="O479" s="14">
        <f>IF(OR(G479="",N(H479)=0),"",YEAR(G479))</f>
      </c>
    </row>
    <row r="480" spans="1:15" x14ac:dyDescent="0.25">
      <c r="A480" s="10"/>
      <c r="B480" s="10"/>
      <c r="C480" s="10"/>
      <c r="D480" s="11"/>
      <c r="E480" s="11"/>
      <c r="F480" s="12"/>
      <c r="G480" s="11"/>
      <c r="H480" s="12"/>
      <c r="I480" s="13">
        <f>IF(F480="","",F480-N(H480))</f>
      </c>
      <c r="J480" s="14">
        <f>IF(F480="","",IF(F480-N(H480)&lt;=0,"PAID",IF(E480&lt;Settings!$E$4,"OVERDUE",IF(N(H480)&gt;0,"PARTIAL","OPEN"))))</f>
      </c>
      <c r="K480" s="14">
        <f>IF(J480="OVERDUE",Settings!$E$4-E480,"")</f>
      </c>
      <c r="L480" s="14">
        <f>IF(D480="","",MONTH(D480))</f>
      </c>
      <c r="M480" s="14">
        <f>IF(D480="","",YEAR(D480))</f>
      </c>
      <c r="N480" s="14">
        <f>IF(OR(G480="",N(H480)=0),"",MONTH(G480))</f>
      </c>
      <c r="O480" s="14">
        <f>IF(OR(G480="",N(H480)=0),"",YEAR(G480))</f>
      </c>
    </row>
    <row r="481" spans="1:15" x14ac:dyDescent="0.25">
      <c r="A481" s="10"/>
      <c r="B481" s="10"/>
      <c r="C481" s="10"/>
      <c r="D481" s="11"/>
      <c r="E481" s="11"/>
      <c r="F481" s="12"/>
      <c r="G481" s="11"/>
      <c r="H481" s="12"/>
      <c r="I481" s="13">
        <f>IF(F481="","",F481-N(H481))</f>
      </c>
      <c r="J481" s="14">
        <f>IF(F481="","",IF(F481-N(H481)&lt;=0,"PAID",IF(E481&lt;Settings!$E$4,"OVERDUE",IF(N(H481)&gt;0,"PARTIAL","OPEN"))))</f>
      </c>
      <c r="K481" s="14">
        <f>IF(J481="OVERDUE",Settings!$E$4-E481,"")</f>
      </c>
      <c r="L481" s="14">
        <f>IF(D481="","",MONTH(D481))</f>
      </c>
      <c r="M481" s="14">
        <f>IF(D481="","",YEAR(D481))</f>
      </c>
      <c r="N481" s="14">
        <f>IF(OR(G481="",N(H481)=0),"",MONTH(G481))</f>
      </c>
      <c r="O481" s="14">
        <f>IF(OR(G481="",N(H481)=0),"",YEAR(G481))</f>
      </c>
    </row>
    <row r="482" spans="1:15" x14ac:dyDescent="0.25">
      <c r="A482" s="10"/>
      <c r="B482" s="10"/>
      <c r="C482" s="10"/>
      <c r="D482" s="11"/>
      <c r="E482" s="11"/>
      <c r="F482" s="12"/>
      <c r="G482" s="11"/>
      <c r="H482" s="12"/>
      <c r="I482" s="13">
        <f>IF(F482="","",F482-N(H482))</f>
      </c>
      <c r="J482" s="14">
        <f>IF(F482="","",IF(F482-N(H482)&lt;=0,"PAID",IF(E482&lt;Settings!$E$4,"OVERDUE",IF(N(H482)&gt;0,"PARTIAL","OPEN"))))</f>
      </c>
      <c r="K482" s="14">
        <f>IF(J482="OVERDUE",Settings!$E$4-E482,"")</f>
      </c>
      <c r="L482" s="14">
        <f>IF(D482="","",MONTH(D482))</f>
      </c>
      <c r="M482" s="14">
        <f>IF(D482="","",YEAR(D482))</f>
      </c>
      <c r="N482" s="14">
        <f>IF(OR(G482="",N(H482)=0),"",MONTH(G482))</f>
      </c>
      <c r="O482" s="14">
        <f>IF(OR(G482="",N(H482)=0),"",YEAR(G482))</f>
      </c>
    </row>
    <row r="483" spans="1:15" x14ac:dyDescent="0.25">
      <c r="A483" s="10"/>
      <c r="B483" s="10"/>
      <c r="C483" s="10"/>
      <c r="D483" s="11"/>
      <c r="E483" s="11"/>
      <c r="F483" s="12"/>
      <c r="G483" s="11"/>
      <c r="H483" s="12"/>
      <c r="I483" s="13">
        <f>IF(F483="","",F483-N(H483))</f>
      </c>
      <c r="J483" s="14">
        <f>IF(F483="","",IF(F483-N(H483)&lt;=0,"PAID",IF(E483&lt;Settings!$E$4,"OVERDUE",IF(N(H483)&gt;0,"PARTIAL","OPEN"))))</f>
      </c>
      <c r="K483" s="14">
        <f>IF(J483="OVERDUE",Settings!$E$4-E483,"")</f>
      </c>
      <c r="L483" s="14">
        <f>IF(D483="","",MONTH(D483))</f>
      </c>
      <c r="M483" s="14">
        <f>IF(D483="","",YEAR(D483))</f>
      </c>
      <c r="N483" s="14">
        <f>IF(OR(G483="",N(H483)=0),"",MONTH(G483))</f>
      </c>
      <c r="O483" s="14">
        <f>IF(OR(G483="",N(H483)=0),"",YEAR(G483))</f>
      </c>
    </row>
    <row r="484" spans="1:15" x14ac:dyDescent="0.25">
      <c r="A484" s="10"/>
      <c r="B484" s="10"/>
      <c r="C484" s="10"/>
      <c r="D484" s="11"/>
      <c r="E484" s="11"/>
      <c r="F484" s="12"/>
      <c r="G484" s="11"/>
      <c r="H484" s="12"/>
      <c r="I484" s="13">
        <f>IF(F484="","",F484-N(H484))</f>
      </c>
      <c r="J484" s="14">
        <f>IF(F484="","",IF(F484-N(H484)&lt;=0,"PAID",IF(E484&lt;Settings!$E$4,"OVERDUE",IF(N(H484)&gt;0,"PARTIAL","OPEN"))))</f>
      </c>
      <c r="K484" s="14">
        <f>IF(J484="OVERDUE",Settings!$E$4-E484,"")</f>
      </c>
      <c r="L484" s="14">
        <f>IF(D484="","",MONTH(D484))</f>
      </c>
      <c r="M484" s="14">
        <f>IF(D484="","",YEAR(D484))</f>
      </c>
      <c r="N484" s="14">
        <f>IF(OR(G484="",N(H484)=0),"",MONTH(G484))</f>
      </c>
      <c r="O484" s="14">
        <f>IF(OR(G484="",N(H484)=0),"",YEAR(G484))</f>
      </c>
    </row>
    <row r="485" spans="1:15" x14ac:dyDescent="0.25">
      <c r="A485" s="10"/>
      <c r="B485" s="10"/>
      <c r="C485" s="10"/>
      <c r="D485" s="11"/>
      <c r="E485" s="11"/>
      <c r="F485" s="12"/>
      <c r="G485" s="11"/>
      <c r="H485" s="12"/>
      <c r="I485" s="13">
        <f>IF(F485="","",F485-N(H485))</f>
      </c>
      <c r="J485" s="14">
        <f>IF(F485="","",IF(F485-N(H485)&lt;=0,"PAID",IF(E485&lt;Settings!$E$4,"OVERDUE",IF(N(H485)&gt;0,"PARTIAL","OPEN"))))</f>
      </c>
      <c r="K485" s="14">
        <f>IF(J485="OVERDUE",Settings!$E$4-E485,"")</f>
      </c>
      <c r="L485" s="14">
        <f>IF(D485="","",MONTH(D485))</f>
      </c>
      <c r="M485" s="14">
        <f>IF(D485="","",YEAR(D485))</f>
      </c>
      <c r="N485" s="14">
        <f>IF(OR(G485="",N(H485)=0),"",MONTH(G485))</f>
      </c>
      <c r="O485" s="14">
        <f>IF(OR(G485="",N(H485)=0),"",YEAR(G485))</f>
      </c>
    </row>
    <row r="486" spans="1:15" x14ac:dyDescent="0.25">
      <c r="A486" s="10"/>
      <c r="B486" s="10"/>
      <c r="C486" s="10"/>
      <c r="D486" s="11"/>
      <c r="E486" s="11"/>
      <c r="F486" s="12"/>
      <c r="G486" s="11"/>
      <c r="H486" s="12"/>
      <c r="I486" s="13">
        <f>IF(F486="","",F486-N(H486))</f>
      </c>
      <c r="J486" s="14">
        <f>IF(F486="","",IF(F486-N(H486)&lt;=0,"PAID",IF(E486&lt;Settings!$E$4,"OVERDUE",IF(N(H486)&gt;0,"PARTIAL","OPEN"))))</f>
      </c>
      <c r="K486" s="14">
        <f>IF(J486="OVERDUE",Settings!$E$4-E486,"")</f>
      </c>
      <c r="L486" s="14">
        <f>IF(D486="","",MONTH(D486))</f>
      </c>
      <c r="M486" s="14">
        <f>IF(D486="","",YEAR(D486))</f>
      </c>
      <c r="N486" s="14">
        <f>IF(OR(G486="",N(H486)=0),"",MONTH(G486))</f>
      </c>
      <c r="O486" s="14">
        <f>IF(OR(G486="",N(H486)=0),"",YEAR(G486))</f>
      </c>
    </row>
    <row r="487" spans="1:15" x14ac:dyDescent="0.25">
      <c r="A487" s="10"/>
      <c r="B487" s="10"/>
      <c r="C487" s="10"/>
      <c r="D487" s="11"/>
      <c r="E487" s="11"/>
      <c r="F487" s="12"/>
      <c r="G487" s="11"/>
      <c r="H487" s="12"/>
      <c r="I487" s="13">
        <f>IF(F487="","",F487-N(H487))</f>
      </c>
      <c r="J487" s="14">
        <f>IF(F487="","",IF(F487-N(H487)&lt;=0,"PAID",IF(E487&lt;Settings!$E$4,"OVERDUE",IF(N(H487)&gt;0,"PARTIAL","OPEN"))))</f>
      </c>
      <c r="K487" s="14">
        <f>IF(J487="OVERDUE",Settings!$E$4-E487,"")</f>
      </c>
      <c r="L487" s="14">
        <f>IF(D487="","",MONTH(D487))</f>
      </c>
      <c r="M487" s="14">
        <f>IF(D487="","",YEAR(D487))</f>
      </c>
      <c r="N487" s="14">
        <f>IF(OR(G487="",N(H487)=0),"",MONTH(G487))</f>
      </c>
      <c r="O487" s="14">
        <f>IF(OR(G487="",N(H487)=0),"",YEAR(G487))</f>
      </c>
    </row>
    <row r="488" spans="1:15" x14ac:dyDescent="0.25">
      <c r="A488" s="10"/>
      <c r="B488" s="10"/>
      <c r="C488" s="10"/>
      <c r="D488" s="11"/>
      <c r="E488" s="11"/>
      <c r="F488" s="12"/>
      <c r="G488" s="11"/>
      <c r="H488" s="12"/>
      <c r="I488" s="13">
        <f>IF(F488="","",F488-N(H488))</f>
      </c>
      <c r="J488" s="14">
        <f>IF(F488="","",IF(F488-N(H488)&lt;=0,"PAID",IF(E488&lt;Settings!$E$4,"OVERDUE",IF(N(H488)&gt;0,"PARTIAL","OPEN"))))</f>
      </c>
      <c r="K488" s="14">
        <f>IF(J488="OVERDUE",Settings!$E$4-E488,"")</f>
      </c>
      <c r="L488" s="14">
        <f>IF(D488="","",MONTH(D488))</f>
      </c>
      <c r="M488" s="14">
        <f>IF(D488="","",YEAR(D488))</f>
      </c>
      <c r="N488" s="14">
        <f>IF(OR(G488="",N(H488)=0),"",MONTH(G488))</f>
      </c>
      <c r="O488" s="14">
        <f>IF(OR(G488="",N(H488)=0),"",YEAR(G488))</f>
      </c>
    </row>
    <row r="489" spans="1:15" x14ac:dyDescent="0.25">
      <c r="A489" s="10"/>
      <c r="B489" s="10"/>
      <c r="C489" s="10"/>
      <c r="D489" s="11"/>
      <c r="E489" s="11"/>
      <c r="F489" s="12"/>
      <c r="G489" s="11"/>
      <c r="H489" s="12"/>
      <c r="I489" s="13">
        <f>IF(F489="","",F489-N(H489))</f>
      </c>
      <c r="J489" s="14">
        <f>IF(F489="","",IF(F489-N(H489)&lt;=0,"PAID",IF(E489&lt;Settings!$E$4,"OVERDUE",IF(N(H489)&gt;0,"PARTIAL","OPEN"))))</f>
      </c>
      <c r="K489" s="14">
        <f>IF(J489="OVERDUE",Settings!$E$4-E489,"")</f>
      </c>
      <c r="L489" s="14">
        <f>IF(D489="","",MONTH(D489))</f>
      </c>
      <c r="M489" s="14">
        <f>IF(D489="","",YEAR(D489))</f>
      </c>
      <c r="N489" s="14">
        <f>IF(OR(G489="",N(H489)=0),"",MONTH(G489))</f>
      </c>
      <c r="O489" s="14">
        <f>IF(OR(G489="",N(H489)=0),"",YEAR(G489))</f>
      </c>
    </row>
    <row r="490" spans="1:15" x14ac:dyDescent="0.25">
      <c r="A490" s="10"/>
      <c r="B490" s="10"/>
      <c r="C490" s="10"/>
      <c r="D490" s="11"/>
      <c r="E490" s="11"/>
      <c r="F490" s="12"/>
      <c r="G490" s="11"/>
      <c r="H490" s="12"/>
      <c r="I490" s="13">
        <f>IF(F490="","",F490-N(H490))</f>
      </c>
      <c r="J490" s="14">
        <f>IF(F490="","",IF(F490-N(H490)&lt;=0,"PAID",IF(E490&lt;Settings!$E$4,"OVERDUE",IF(N(H490)&gt;0,"PARTIAL","OPEN"))))</f>
      </c>
      <c r="K490" s="14">
        <f>IF(J490="OVERDUE",Settings!$E$4-E490,"")</f>
      </c>
      <c r="L490" s="14">
        <f>IF(D490="","",MONTH(D490))</f>
      </c>
      <c r="M490" s="14">
        <f>IF(D490="","",YEAR(D490))</f>
      </c>
      <c r="N490" s="14">
        <f>IF(OR(G490="",N(H490)=0),"",MONTH(G490))</f>
      </c>
      <c r="O490" s="14">
        <f>IF(OR(G490="",N(H490)=0),"",YEAR(G490))</f>
      </c>
    </row>
    <row r="491" spans="1:15" x14ac:dyDescent="0.25">
      <c r="A491" s="10"/>
      <c r="B491" s="10"/>
      <c r="C491" s="10"/>
      <c r="D491" s="11"/>
      <c r="E491" s="11"/>
      <c r="F491" s="12"/>
      <c r="G491" s="11"/>
      <c r="H491" s="12"/>
      <c r="I491" s="13">
        <f>IF(F491="","",F491-N(H491))</f>
      </c>
      <c r="J491" s="14">
        <f>IF(F491="","",IF(F491-N(H491)&lt;=0,"PAID",IF(E491&lt;Settings!$E$4,"OVERDUE",IF(N(H491)&gt;0,"PARTIAL","OPEN"))))</f>
      </c>
      <c r="K491" s="14">
        <f>IF(J491="OVERDUE",Settings!$E$4-E491,"")</f>
      </c>
      <c r="L491" s="14">
        <f>IF(D491="","",MONTH(D491))</f>
      </c>
      <c r="M491" s="14">
        <f>IF(D491="","",YEAR(D491))</f>
      </c>
      <c r="N491" s="14">
        <f>IF(OR(G491="",N(H491)=0),"",MONTH(G491))</f>
      </c>
      <c r="O491" s="14">
        <f>IF(OR(G491="",N(H491)=0),"",YEAR(G491))</f>
      </c>
    </row>
    <row r="492" spans="1:15" x14ac:dyDescent="0.25">
      <c r="A492" s="10"/>
      <c r="B492" s="10"/>
      <c r="C492" s="10"/>
      <c r="D492" s="11"/>
      <c r="E492" s="11"/>
      <c r="F492" s="12"/>
      <c r="G492" s="11"/>
      <c r="H492" s="12"/>
      <c r="I492" s="13">
        <f>IF(F492="","",F492-N(H492))</f>
      </c>
      <c r="J492" s="14">
        <f>IF(F492="","",IF(F492-N(H492)&lt;=0,"PAID",IF(E492&lt;Settings!$E$4,"OVERDUE",IF(N(H492)&gt;0,"PARTIAL","OPEN"))))</f>
      </c>
      <c r="K492" s="14">
        <f>IF(J492="OVERDUE",Settings!$E$4-E492,"")</f>
      </c>
      <c r="L492" s="14">
        <f>IF(D492="","",MONTH(D492))</f>
      </c>
      <c r="M492" s="14">
        <f>IF(D492="","",YEAR(D492))</f>
      </c>
      <c r="N492" s="14">
        <f>IF(OR(G492="",N(H492)=0),"",MONTH(G492))</f>
      </c>
      <c r="O492" s="14">
        <f>IF(OR(G492="",N(H492)=0),"",YEAR(G492))</f>
      </c>
    </row>
    <row r="493" spans="1:15" x14ac:dyDescent="0.25">
      <c r="A493" s="10"/>
      <c r="B493" s="10"/>
      <c r="C493" s="10"/>
      <c r="D493" s="11"/>
      <c r="E493" s="11"/>
      <c r="F493" s="12"/>
      <c r="G493" s="11"/>
      <c r="H493" s="12"/>
      <c r="I493" s="13">
        <f>IF(F493="","",F493-N(H493))</f>
      </c>
      <c r="J493" s="14">
        <f>IF(F493="","",IF(F493-N(H493)&lt;=0,"PAID",IF(E493&lt;Settings!$E$4,"OVERDUE",IF(N(H493)&gt;0,"PARTIAL","OPEN"))))</f>
      </c>
      <c r="K493" s="14">
        <f>IF(J493="OVERDUE",Settings!$E$4-E493,"")</f>
      </c>
      <c r="L493" s="14">
        <f>IF(D493="","",MONTH(D493))</f>
      </c>
      <c r="M493" s="14">
        <f>IF(D493="","",YEAR(D493))</f>
      </c>
      <c r="N493" s="14">
        <f>IF(OR(G493="",N(H493)=0),"",MONTH(G493))</f>
      </c>
      <c r="O493" s="14">
        <f>IF(OR(G493="",N(H493)=0),"",YEAR(G493))</f>
      </c>
    </row>
    <row r="494" spans="1:15" x14ac:dyDescent="0.25">
      <c r="A494" s="10"/>
      <c r="B494" s="10"/>
      <c r="C494" s="10"/>
      <c r="D494" s="11"/>
      <c r="E494" s="11"/>
      <c r="F494" s="12"/>
      <c r="G494" s="11"/>
      <c r="H494" s="12"/>
      <c r="I494" s="13">
        <f>IF(F494="","",F494-N(H494))</f>
      </c>
      <c r="J494" s="14">
        <f>IF(F494="","",IF(F494-N(H494)&lt;=0,"PAID",IF(E494&lt;Settings!$E$4,"OVERDUE",IF(N(H494)&gt;0,"PARTIAL","OPEN"))))</f>
      </c>
      <c r="K494" s="14">
        <f>IF(J494="OVERDUE",Settings!$E$4-E494,"")</f>
      </c>
      <c r="L494" s="14">
        <f>IF(D494="","",MONTH(D494))</f>
      </c>
      <c r="M494" s="14">
        <f>IF(D494="","",YEAR(D494))</f>
      </c>
      <c r="N494" s="14">
        <f>IF(OR(G494="",N(H494)=0),"",MONTH(G494))</f>
      </c>
      <c r="O494" s="14">
        <f>IF(OR(G494="",N(H494)=0),"",YEAR(G494))</f>
      </c>
    </row>
    <row r="495" spans="1:15" x14ac:dyDescent="0.25">
      <c r="A495" s="10"/>
      <c r="B495" s="10"/>
      <c r="C495" s="10"/>
      <c r="D495" s="11"/>
      <c r="E495" s="11"/>
      <c r="F495" s="12"/>
      <c r="G495" s="11"/>
      <c r="H495" s="12"/>
      <c r="I495" s="13">
        <f>IF(F495="","",F495-N(H495))</f>
      </c>
      <c r="J495" s="14">
        <f>IF(F495="","",IF(F495-N(H495)&lt;=0,"PAID",IF(E495&lt;Settings!$E$4,"OVERDUE",IF(N(H495)&gt;0,"PARTIAL","OPEN"))))</f>
      </c>
      <c r="K495" s="14">
        <f>IF(J495="OVERDUE",Settings!$E$4-E495,"")</f>
      </c>
      <c r="L495" s="14">
        <f>IF(D495="","",MONTH(D495))</f>
      </c>
      <c r="M495" s="14">
        <f>IF(D495="","",YEAR(D495))</f>
      </c>
      <c r="N495" s="14">
        <f>IF(OR(G495="",N(H495)=0),"",MONTH(G495))</f>
      </c>
      <c r="O495" s="14">
        <f>IF(OR(G495="",N(H495)=0),"",YEAR(G495))</f>
      </c>
    </row>
    <row r="496" spans="1:15" x14ac:dyDescent="0.25">
      <c r="A496" s="10"/>
      <c r="B496" s="10"/>
      <c r="C496" s="10"/>
      <c r="D496" s="11"/>
      <c r="E496" s="11"/>
      <c r="F496" s="12"/>
      <c r="G496" s="11"/>
      <c r="H496" s="12"/>
      <c r="I496" s="13">
        <f>IF(F496="","",F496-N(H496))</f>
      </c>
      <c r="J496" s="14">
        <f>IF(F496="","",IF(F496-N(H496)&lt;=0,"PAID",IF(E496&lt;Settings!$E$4,"OVERDUE",IF(N(H496)&gt;0,"PARTIAL","OPEN"))))</f>
      </c>
      <c r="K496" s="14">
        <f>IF(J496="OVERDUE",Settings!$E$4-E496,"")</f>
      </c>
      <c r="L496" s="14">
        <f>IF(D496="","",MONTH(D496))</f>
      </c>
      <c r="M496" s="14">
        <f>IF(D496="","",YEAR(D496))</f>
      </c>
      <c r="N496" s="14">
        <f>IF(OR(G496="",N(H496)=0),"",MONTH(G496))</f>
      </c>
      <c r="O496" s="14">
        <f>IF(OR(G496="",N(H496)=0),"",YEAR(G496))</f>
      </c>
    </row>
    <row r="497" spans="1:15" x14ac:dyDescent="0.25">
      <c r="A497" s="10"/>
      <c r="B497" s="10"/>
      <c r="C497" s="10"/>
      <c r="D497" s="11"/>
      <c r="E497" s="11"/>
      <c r="F497" s="12"/>
      <c r="G497" s="11"/>
      <c r="H497" s="12"/>
      <c r="I497" s="13">
        <f>IF(F497="","",F497-N(H497))</f>
      </c>
      <c r="J497" s="14">
        <f>IF(F497="","",IF(F497-N(H497)&lt;=0,"PAID",IF(E497&lt;Settings!$E$4,"OVERDUE",IF(N(H497)&gt;0,"PARTIAL","OPEN"))))</f>
      </c>
      <c r="K497" s="14">
        <f>IF(J497="OVERDUE",Settings!$E$4-E497,"")</f>
      </c>
      <c r="L497" s="14">
        <f>IF(D497="","",MONTH(D497))</f>
      </c>
      <c r="M497" s="14">
        <f>IF(D497="","",YEAR(D497))</f>
      </c>
      <c r="N497" s="14">
        <f>IF(OR(G497="",N(H497)=0),"",MONTH(G497))</f>
      </c>
      <c r="O497" s="14">
        <f>IF(OR(G497="",N(H497)=0),"",YEAR(G497))</f>
      </c>
    </row>
    <row r="498" spans="1:15" x14ac:dyDescent="0.25">
      <c r="A498" s="10"/>
      <c r="B498" s="10"/>
      <c r="C498" s="10"/>
      <c r="D498" s="11"/>
      <c r="E498" s="11"/>
      <c r="F498" s="12"/>
      <c r="G498" s="11"/>
      <c r="H498" s="12"/>
      <c r="I498" s="13">
        <f>IF(F498="","",F498-N(H498))</f>
      </c>
      <c r="J498" s="14">
        <f>IF(F498="","",IF(F498-N(H498)&lt;=0,"PAID",IF(E498&lt;Settings!$E$4,"OVERDUE",IF(N(H498)&gt;0,"PARTIAL","OPEN"))))</f>
      </c>
      <c r="K498" s="14">
        <f>IF(J498="OVERDUE",Settings!$E$4-E498,"")</f>
      </c>
      <c r="L498" s="14">
        <f>IF(D498="","",MONTH(D498))</f>
      </c>
      <c r="M498" s="14">
        <f>IF(D498="","",YEAR(D498))</f>
      </c>
      <c r="N498" s="14">
        <f>IF(OR(G498="",N(H498)=0),"",MONTH(G498))</f>
      </c>
      <c r="O498" s="14">
        <f>IF(OR(G498="",N(H498)=0),"",YEAR(G498))</f>
      </c>
    </row>
    <row r="499" spans="1:15" x14ac:dyDescent="0.25">
      <c r="A499" s="10"/>
      <c r="B499" s="10"/>
      <c r="C499" s="10"/>
      <c r="D499" s="11"/>
      <c r="E499" s="11"/>
      <c r="F499" s="12"/>
      <c r="G499" s="11"/>
      <c r="H499" s="12"/>
      <c r="I499" s="13">
        <f>IF(F499="","",F499-N(H499))</f>
      </c>
      <c r="J499" s="14">
        <f>IF(F499="","",IF(F499-N(H499)&lt;=0,"PAID",IF(E499&lt;Settings!$E$4,"OVERDUE",IF(N(H499)&gt;0,"PARTIAL","OPEN"))))</f>
      </c>
      <c r="K499" s="14">
        <f>IF(J499="OVERDUE",Settings!$E$4-E499,"")</f>
      </c>
      <c r="L499" s="14">
        <f>IF(D499="","",MONTH(D499))</f>
      </c>
      <c r="M499" s="14">
        <f>IF(D499="","",YEAR(D499))</f>
      </c>
      <c r="N499" s="14">
        <f>IF(OR(G499="",N(H499)=0),"",MONTH(G499))</f>
      </c>
      <c r="O499" s="14">
        <f>IF(OR(G499="",N(H499)=0),"",YEAR(G499))</f>
      </c>
    </row>
    <row r="500" spans="1:15" x14ac:dyDescent="0.25">
      <c r="A500" s="10"/>
      <c r="B500" s="10"/>
      <c r="C500" s="10"/>
      <c r="D500" s="11"/>
      <c r="E500" s="11"/>
      <c r="F500" s="12"/>
      <c r="G500" s="11"/>
      <c r="H500" s="12"/>
      <c r="I500" s="13">
        <f>IF(F500="","",F500-N(H500))</f>
      </c>
      <c r="J500" s="14">
        <f>IF(F500="","",IF(F500-N(H500)&lt;=0,"PAID",IF(E500&lt;Settings!$E$4,"OVERDUE",IF(N(H500)&gt;0,"PARTIAL","OPEN"))))</f>
      </c>
      <c r="K500" s="14">
        <f>IF(J500="OVERDUE",Settings!$E$4-E500,"")</f>
      </c>
      <c r="L500" s="14">
        <f>IF(D500="","",MONTH(D500))</f>
      </c>
      <c r="M500" s="14">
        <f>IF(D500="","",YEAR(D500))</f>
      </c>
      <c r="N500" s="14">
        <f>IF(OR(G500="",N(H500)=0),"",MONTH(G500))</f>
      </c>
      <c r="O500" s="14">
        <f>IF(OR(G500="",N(H500)=0),"",YEAR(G500))</f>
      </c>
    </row>
    <row r="501" spans="1:15" x14ac:dyDescent="0.25">
      <c r="A501" s="10"/>
      <c r="B501" s="10"/>
      <c r="C501" s="10"/>
      <c r="D501" s="11"/>
      <c r="E501" s="11"/>
      <c r="F501" s="12"/>
      <c r="G501" s="11"/>
      <c r="H501" s="12"/>
      <c r="I501" s="13">
        <f>IF(F501="","",F501-N(H501))</f>
      </c>
      <c r="J501" s="14">
        <f>IF(F501="","",IF(F501-N(H501)&lt;=0,"PAID",IF(E501&lt;Settings!$E$4,"OVERDUE",IF(N(H501)&gt;0,"PARTIAL","OPEN"))))</f>
      </c>
      <c r="K501" s="14">
        <f>IF(J501="OVERDUE",Settings!$E$4-E501,"")</f>
      </c>
      <c r="L501" s="14">
        <f>IF(D501="","",MONTH(D501))</f>
      </c>
      <c r="M501" s="14">
        <f>IF(D501="","",YEAR(D501))</f>
      </c>
      <c r="N501" s="14">
        <f>IF(OR(G501="",N(H501)=0),"",MONTH(G501))</f>
      </c>
      <c r="O501" s="14">
        <f>IF(OR(G501="",N(H501)=0),"",YEAR(G501))</f>
      </c>
    </row>
  </sheetData>
  <conditionalFormatting sqref="J2:J501">
    <cfRule type="cellIs" dxfId="0" priority="1" operator="equal">
      <formula>"OVERDUE"</formula>
    </cfRule>
    <cfRule type="cellIs" dxfId="1" priority="2" operator="equal">
      <formula>"PAID"</formula>
    </cfRule>
  </conditionalFormatting>
  <dataValidations count="10">
    <dataValidation type="list" allowBlank="1" showErrorMessage="1" errorTitle="Pick from the list" error="Choose a value from the drop-down (edit the lists on the Settings tab)." sqref="B10:B501">
      <formula1>Settings!$A$2:$A$16</formula1>
    </dataValidation>
    <dataValidation type="list" allowBlank="1" showErrorMessage="1" errorTitle="Pick from the list" error="Choose a value from the drop-down (edit the lists on the Settings tab)." sqref="B2:B501">
      <formula1>Settings!$A$2:$A$16</formula1>
    </dataValidation>
    <dataValidation type="date" operator="greaterThan" allowBlank="1" showErrorMessage="1" error="Enter a date, e.g. 2026-03-14." sqref="D10:E501">
      <formula1>36526</formula1>
    </dataValidation>
    <dataValidation type="date" operator="greaterThan" allowBlank="1" showErrorMessage="1" error="Enter a date, e.g. 2026-03-14." sqref="D2:E501">
      <formula1>36526</formula1>
    </dataValidation>
    <dataValidation type="decimal" operator="greaterThanOrEqual" allowBlank="1" showErrorMessage="1" error="Enter a number (0 or more)." sqref="F10:F501">
      <formula1>0</formula1>
    </dataValidation>
    <dataValidation type="decimal" operator="greaterThanOrEqual" allowBlank="1" showErrorMessage="1" error="Enter a number (0 or more)." sqref="F2:F501">
      <formula1>0</formula1>
    </dataValidation>
    <dataValidation type="date" operator="greaterThan" allowBlank="1" showErrorMessage="1" error="Enter a date, e.g. 2026-03-14." sqref="G10:G501">
      <formula1>36526</formula1>
    </dataValidation>
    <dataValidation type="date" operator="greaterThan" allowBlank="1" showErrorMessage="1" error="Enter a date, e.g. 2026-03-14." sqref="G2:G501">
      <formula1>36526</formula1>
    </dataValidation>
    <dataValidation type="decimal" operator="greaterThanOrEqual" allowBlank="1" showErrorMessage="1" error="Enter a number (0 or more)." sqref="H10:H501">
      <formula1>0</formula1>
    </dataValidation>
    <dataValidation type="decimal" operator="greaterThanOrEqual" allowBlank="1" showErrorMessage="1" error="Enter a number (0 or more)." sqref="H2:H5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M18"/>
  <sheetFormatPr defaultRowHeight="15" outlineLevelRow="0" outlineLevelCol="0" x14ac:dyDescent="55"/>
  <cols>
    <col min="1" max="1" width="8" customWidth="1"/>
    <col min="2" max="4" width="12" customWidth="1"/>
    <col min="5" max="5" width="3" customWidth="1"/>
    <col min="6" max="6" width="22" customWidth="1"/>
    <col min="8" max="10" width="12" customWidth="1"/>
    <col min="11" max="11" width="3" customWidth="1"/>
    <col min="12" max="12" width="20" customWidth="1"/>
    <col min="13" max="13" width="12" customWidth="1"/>
    <col min="14" max="14" width="8" customWidth="1"/>
  </cols>
  <sheetData>
    <row r="1" spans="1:1" x14ac:dyDescent="0.25">
      <c r="A1" s="1">
        <f>"Invoice dashboard "&amp;Settings!E2</f>
      </c>
    </row>
    <row r="3" spans="1:13" x14ac:dyDescent="0.25">
      <c r="A3" s="4" t="s">
        <v>16</v>
      </c>
      <c r="B3" s="4" t="s">
        <v>17</v>
      </c>
      <c r="C3" s="4" t="s">
        <v>18</v>
      </c>
      <c r="F3" s="4" t="s">
        <v>19</v>
      </c>
      <c r="G3" s="4" t="s">
        <v>20</v>
      </c>
      <c r="H3" s="4" t="s">
        <v>17</v>
      </c>
      <c r="I3" s="4" t="s">
        <v>18</v>
      </c>
      <c r="J3" s="4" t="s">
        <v>21</v>
      </c>
      <c r="L3" s="4" t="s">
        <v>22</v>
      </c>
      <c r="M3" s="4" t="s">
        <v>23</v>
      </c>
    </row>
    <row r="4" spans="1:13" x14ac:dyDescent="0.25">
      <c r="A4" t="s">
        <v>24</v>
      </c>
      <c r="B4" s="5">
        <f>SUMIFS(Invoices!$F$2:$F$501,Invoices!$L$2:$L$501,1,Invoices!$M$2:$M$501,Settings!$E$2)</f>
      </c>
      <c r="C4" s="5">
        <f>SUMIFS(Invoices!$H$2:$H$501,Invoices!$N$2:$N$501,1,Invoices!$O$2:$O$501,Settings!$E$2)</f>
      </c>
      <c r="F4">
        <f>IF(Settings!A2="","",Settings!A2)</f>
      </c>
      <c r="G4">
        <f>IF(F4="","",COUNTIFS(Invoices!$B$2:$B$501,F4))</f>
      </c>
      <c r="H4" s="5">
        <f>IF(F4="","",SUMIFS(Invoices!$F$2:$F$501,Invoices!$B$2:$B$501,F4))</f>
      </c>
      <c r="I4" s="5">
        <f>IF(F4="","",SUMIFS(Invoices!$H$2:$H$501,Invoices!$B$2:$B$501,F4))</f>
      </c>
      <c r="J4" s="5">
        <f>IF(F4="","",SUMIFS(Invoices!$I$2:$I$501,Invoices!$B$2:$B$501,F4))</f>
      </c>
      <c r="L4" t="s">
        <v>25</v>
      </c>
      <c r="M4" s="5">
        <f>SUMIFS(Invoices!$I$2:$I$501,Invoices!$J$2:$J$501,"OPEN")+SUMIFS(Invoices!$I$2:$I$501,Invoices!$J$2:$J$501,"PARTIAL")</f>
      </c>
    </row>
    <row r="5" spans="1:13" x14ac:dyDescent="0.25">
      <c r="A5" t="s">
        <v>26</v>
      </c>
      <c r="B5" s="5">
        <f>SUMIFS(Invoices!$F$2:$F$501,Invoices!$L$2:$L$501,2,Invoices!$M$2:$M$501,Settings!$E$2)</f>
      </c>
      <c r="C5" s="5">
        <f>SUMIFS(Invoices!$H$2:$H$501,Invoices!$N$2:$N$501,2,Invoices!$O$2:$O$501,Settings!$E$2)</f>
      </c>
      <c r="F5">
        <f>IF(Settings!A3="","",Settings!A3)</f>
      </c>
      <c r="G5">
        <f>IF(F5="","",COUNTIFS(Invoices!$B$2:$B$501,F5))</f>
      </c>
      <c r="H5" s="5">
        <f>IF(F5="","",SUMIFS(Invoices!$F$2:$F$501,Invoices!$B$2:$B$501,F5))</f>
      </c>
      <c r="I5" s="5">
        <f>IF(F5="","",SUMIFS(Invoices!$H$2:$H$501,Invoices!$B$2:$B$501,F5))</f>
      </c>
      <c r="J5" s="5">
        <f>IF(F5="","",SUMIFS(Invoices!$I$2:$I$501,Invoices!$B$2:$B$501,F5))</f>
      </c>
      <c r="L5" t="s">
        <v>27</v>
      </c>
      <c r="M5" s="5">
        <f>SUMIFS(Invoices!$I$2:$I$501,Invoices!$J$2:$J$501,"OVERDUE",Invoices!$K$2:$K$501,"&lt;=30")</f>
      </c>
    </row>
    <row r="6" spans="1:13" x14ac:dyDescent="0.25">
      <c r="A6" t="s">
        <v>28</v>
      </c>
      <c r="B6" s="5">
        <f>SUMIFS(Invoices!$F$2:$F$501,Invoices!$L$2:$L$501,3,Invoices!$M$2:$M$501,Settings!$E$2)</f>
      </c>
      <c r="C6" s="5">
        <f>SUMIFS(Invoices!$H$2:$H$501,Invoices!$N$2:$N$501,3,Invoices!$O$2:$O$501,Settings!$E$2)</f>
      </c>
      <c r="F6">
        <f>IF(Settings!A4="","",Settings!A4)</f>
      </c>
      <c r="G6">
        <f>IF(F6="","",COUNTIFS(Invoices!$B$2:$B$501,F6))</f>
      </c>
      <c r="H6" s="5">
        <f>IF(F6="","",SUMIFS(Invoices!$F$2:$F$501,Invoices!$B$2:$B$501,F6))</f>
      </c>
      <c r="I6" s="5">
        <f>IF(F6="","",SUMIFS(Invoices!$H$2:$H$501,Invoices!$B$2:$B$501,F6))</f>
      </c>
      <c r="J6" s="5">
        <f>IF(F6="","",SUMIFS(Invoices!$I$2:$I$501,Invoices!$B$2:$B$501,F6))</f>
      </c>
      <c r="L6" t="s">
        <v>29</v>
      </c>
      <c r="M6" s="5">
        <f>SUMIFS(Invoices!$I$2:$I$501,Invoices!$J$2:$J$501,"OVERDUE",Invoices!$K$2:$K$501,"&gt;30",Invoices!$K$2:$K$501,"&lt;=60")</f>
      </c>
    </row>
    <row r="7" spans="1:13" x14ac:dyDescent="0.25">
      <c r="A7" t="s">
        <v>30</v>
      </c>
      <c r="B7" s="5">
        <f>SUMIFS(Invoices!$F$2:$F$501,Invoices!$L$2:$L$501,4,Invoices!$M$2:$M$501,Settings!$E$2)</f>
      </c>
      <c r="C7" s="5">
        <f>SUMIFS(Invoices!$H$2:$H$501,Invoices!$N$2:$N$501,4,Invoices!$O$2:$O$501,Settings!$E$2)</f>
      </c>
      <c r="F7">
        <f>IF(Settings!A5="","",Settings!A5)</f>
      </c>
      <c r="G7">
        <f>IF(F7="","",COUNTIFS(Invoices!$B$2:$B$501,F7))</f>
      </c>
      <c r="H7" s="5">
        <f>IF(F7="","",SUMIFS(Invoices!$F$2:$F$501,Invoices!$B$2:$B$501,F7))</f>
      </c>
      <c r="I7" s="5">
        <f>IF(F7="","",SUMIFS(Invoices!$H$2:$H$501,Invoices!$B$2:$B$501,F7))</f>
      </c>
      <c r="J7" s="5">
        <f>IF(F7="","",SUMIFS(Invoices!$I$2:$I$501,Invoices!$B$2:$B$501,F7))</f>
      </c>
      <c r="L7" t="s">
        <v>31</v>
      </c>
      <c r="M7" s="5">
        <f>SUMIFS(Invoices!$I$2:$I$501,Invoices!$J$2:$J$501,"OVERDUE",Invoices!$K$2:$K$501,"&gt;60")</f>
      </c>
    </row>
    <row r="8" spans="1:13" x14ac:dyDescent="0.25">
      <c r="A8" t="s">
        <v>32</v>
      </c>
      <c r="B8" s="5">
        <f>SUMIFS(Invoices!$F$2:$F$501,Invoices!$L$2:$L$501,5,Invoices!$M$2:$M$501,Settings!$E$2)</f>
      </c>
      <c r="C8" s="5">
        <f>SUMIFS(Invoices!$H$2:$H$501,Invoices!$N$2:$N$501,5,Invoices!$O$2:$O$501,Settings!$E$2)</f>
      </c>
      <c r="F8">
        <f>IF(Settings!A6="","",Settings!A6)</f>
      </c>
      <c r="G8">
        <f>IF(F8="","",COUNTIFS(Invoices!$B$2:$B$501,F8))</f>
      </c>
      <c r="H8" s="5">
        <f>IF(F8="","",SUMIFS(Invoices!$F$2:$F$501,Invoices!$B$2:$B$501,F8))</f>
      </c>
      <c r="I8" s="5">
        <f>IF(F8="","",SUMIFS(Invoices!$H$2:$H$501,Invoices!$B$2:$B$501,F8))</f>
      </c>
      <c r="J8" s="5">
        <f>IF(F8="","",SUMIFS(Invoices!$I$2:$I$501,Invoices!$B$2:$B$501,F8))</f>
      </c>
      <c r="L8" s="6" t="s">
        <v>33</v>
      </c>
      <c r="M8" s="7">
        <f>SUM(M4:M7)</f>
      </c>
    </row>
    <row r="9" spans="1:10" x14ac:dyDescent="0.25">
      <c r="A9" t="s">
        <v>34</v>
      </c>
      <c r="B9" s="5">
        <f>SUMIFS(Invoices!$F$2:$F$501,Invoices!$L$2:$L$501,6,Invoices!$M$2:$M$501,Settings!$E$2)</f>
      </c>
      <c r="C9" s="5">
        <f>SUMIFS(Invoices!$H$2:$H$501,Invoices!$N$2:$N$501,6,Invoices!$O$2:$O$501,Settings!$E$2)</f>
      </c>
      <c r="F9">
        <f>IF(Settings!A7="","",Settings!A7)</f>
      </c>
      <c r="G9">
        <f>IF(F9="","",COUNTIFS(Invoices!$B$2:$B$501,F9))</f>
      </c>
      <c r="H9" s="5">
        <f>IF(F9="","",SUMIFS(Invoices!$F$2:$F$501,Invoices!$B$2:$B$501,F9))</f>
      </c>
      <c r="I9" s="5">
        <f>IF(F9="","",SUMIFS(Invoices!$H$2:$H$501,Invoices!$B$2:$B$501,F9))</f>
      </c>
      <c r="J9" s="5">
        <f>IF(F9="","",SUMIFS(Invoices!$I$2:$I$501,Invoices!$B$2:$B$501,F9))</f>
      </c>
    </row>
    <row r="10" spans="1:13" x14ac:dyDescent="0.25">
      <c r="A10" t="s">
        <v>35</v>
      </c>
      <c r="B10" s="5">
        <f>SUMIFS(Invoices!$F$2:$F$501,Invoices!$L$2:$L$501,7,Invoices!$M$2:$M$501,Settings!$E$2)</f>
      </c>
      <c r="C10" s="5">
        <f>SUMIFS(Invoices!$H$2:$H$501,Invoices!$N$2:$N$501,7,Invoices!$O$2:$O$501,Settings!$E$2)</f>
      </c>
      <c r="F10">
        <f>IF(Settings!A8="","",Settings!A8)</f>
      </c>
      <c r="G10">
        <f>IF(F10="","",COUNTIFS(Invoices!$B$2:$B$501,F10))</f>
      </c>
      <c r="H10" s="5">
        <f>IF(F10="","",SUMIFS(Invoices!$F$2:$F$501,Invoices!$B$2:$B$501,F10))</f>
      </c>
      <c r="I10" s="5">
        <f>IF(F10="","",SUMIFS(Invoices!$H$2:$H$501,Invoices!$B$2:$B$501,F10))</f>
      </c>
      <c r="J10" s="5">
        <f>IF(F10="","",SUMIFS(Invoices!$I$2:$I$501,Invoices!$B$2:$B$501,F10))</f>
      </c>
      <c r="L10" s="4" t="s">
        <v>36</v>
      </c>
      <c r="M10" s="4" t="s">
        <v>37</v>
      </c>
    </row>
    <row r="11" spans="1:13" x14ac:dyDescent="0.25">
      <c r="A11" t="s">
        <v>38</v>
      </c>
      <c r="B11" s="5">
        <f>SUMIFS(Invoices!$F$2:$F$501,Invoices!$L$2:$L$501,8,Invoices!$M$2:$M$501,Settings!$E$2)</f>
      </c>
      <c r="C11" s="5">
        <f>SUMIFS(Invoices!$H$2:$H$501,Invoices!$N$2:$N$501,8,Invoices!$O$2:$O$501,Settings!$E$2)</f>
      </c>
      <c r="F11">
        <f>IF(Settings!A9="","",Settings!A9)</f>
      </c>
      <c r="G11">
        <f>IF(F11="","",COUNTIFS(Invoices!$B$2:$B$501,F11))</f>
      </c>
      <c r="H11" s="5">
        <f>IF(F11="","",SUMIFS(Invoices!$F$2:$F$501,Invoices!$B$2:$B$501,F11))</f>
      </c>
      <c r="I11" s="5">
        <f>IF(F11="","",SUMIFS(Invoices!$H$2:$H$501,Invoices!$B$2:$B$501,F11))</f>
      </c>
      <c r="J11" s="5">
        <f>IF(F11="","",SUMIFS(Invoices!$I$2:$I$501,Invoices!$B$2:$B$501,F11))</f>
      </c>
      <c r="L11" t="s">
        <v>39</v>
      </c>
      <c r="M11">
        <f>COUNTIF(Invoices!$J$2:$J$501,"PAID")</f>
      </c>
    </row>
    <row r="12" spans="1:13" x14ac:dyDescent="0.25">
      <c r="A12" t="s">
        <v>40</v>
      </c>
      <c r="B12" s="5">
        <f>SUMIFS(Invoices!$F$2:$F$501,Invoices!$L$2:$L$501,9,Invoices!$M$2:$M$501,Settings!$E$2)</f>
      </c>
      <c r="C12" s="5">
        <f>SUMIFS(Invoices!$H$2:$H$501,Invoices!$N$2:$N$501,9,Invoices!$O$2:$O$501,Settings!$E$2)</f>
      </c>
      <c r="F12">
        <f>IF(Settings!A10="","",Settings!A10)</f>
      </c>
      <c r="G12">
        <f>IF(F12="","",COUNTIFS(Invoices!$B$2:$B$501,F12))</f>
      </c>
      <c r="H12" s="5">
        <f>IF(F12="","",SUMIFS(Invoices!$F$2:$F$501,Invoices!$B$2:$B$501,F12))</f>
      </c>
      <c r="I12" s="5">
        <f>IF(F12="","",SUMIFS(Invoices!$H$2:$H$501,Invoices!$B$2:$B$501,F12))</f>
      </c>
      <c r="J12" s="5">
        <f>IF(F12="","",SUMIFS(Invoices!$I$2:$I$501,Invoices!$B$2:$B$501,F12))</f>
      </c>
      <c r="L12" t="s">
        <v>41</v>
      </c>
      <c r="M12">
        <f>COUNTIF(Invoices!$J$2:$J$501,"PARTIAL")</f>
      </c>
    </row>
    <row r="13" spans="1:13" x14ac:dyDescent="0.25">
      <c r="A13" t="s">
        <v>42</v>
      </c>
      <c r="B13" s="5">
        <f>SUMIFS(Invoices!$F$2:$F$501,Invoices!$L$2:$L$501,10,Invoices!$M$2:$M$501,Settings!$E$2)</f>
      </c>
      <c r="C13" s="5">
        <f>SUMIFS(Invoices!$H$2:$H$501,Invoices!$N$2:$N$501,10,Invoices!$O$2:$O$501,Settings!$E$2)</f>
      </c>
      <c r="F13">
        <f>IF(Settings!A11="","",Settings!A11)</f>
      </c>
      <c r="G13">
        <f>IF(F13="","",COUNTIFS(Invoices!$B$2:$B$501,F13))</f>
      </c>
      <c r="H13" s="5">
        <f>IF(F13="","",SUMIFS(Invoices!$F$2:$F$501,Invoices!$B$2:$B$501,F13))</f>
      </c>
      <c r="I13" s="5">
        <f>IF(F13="","",SUMIFS(Invoices!$H$2:$H$501,Invoices!$B$2:$B$501,F13))</f>
      </c>
      <c r="J13" s="5">
        <f>IF(F13="","",SUMIFS(Invoices!$I$2:$I$501,Invoices!$B$2:$B$501,F13))</f>
      </c>
      <c r="L13" t="s">
        <v>43</v>
      </c>
      <c r="M13">
        <f>COUNTIF(Invoices!$J$2:$J$501,"OPEN")</f>
      </c>
    </row>
    <row r="14" spans="1:13" x14ac:dyDescent="0.25">
      <c r="A14" t="s">
        <v>44</v>
      </c>
      <c r="B14" s="5">
        <f>SUMIFS(Invoices!$F$2:$F$501,Invoices!$L$2:$L$501,11,Invoices!$M$2:$M$501,Settings!$E$2)</f>
      </c>
      <c r="C14" s="5">
        <f>SUMIFS(Invoices!$H$2:$H$501,Invoices!$N$2:$N$501,11,Invoices!$O$2:$O$501,Settings!$E$2)</f>
      </c>
      <c r="F14">
        <f>IF(Settings!A12="","",Settings!A12)</f>
      </c>
      <c r="G14">
        <f>IF(F14="","",COUNTIFS(Invoices!$B$2:$B$501,F14))</f>
      </c>
      <c r="H14" s="5">
        <f>IF(F14="","",SUMIFS(Invoices!$F$2:$F$501,Invoices!$B$2:$B$501,F14))</f>
      </c>
      <c r="I14" s="5">
        <f>IF(F14="","",SUMIFS(Invoices!$H$2:$H$501,Invoices!$B$2:$B$501,F14))</f>
      </c>
      <c r="J14" s="5">
        <f>IF(F14="","",SUMIFS(Invoices!$I$2:$I$501,Invoices!$B$2:$B$501,F14))</f>
      </c>
      <c r="L14" t="s">
        <v>45</v>
      </c>
      <c r="M14">
        <f>COUNTIF(Invoices!$J$2:$J$501,"OVERDUE")</f>
      </c>
    </row>
    <row r="15" spans="1:10" x14ac:dyDescent="0.25">
      <c r="A15" t="s">
        <v>46</v>
      </c>
      <c r="B15" s="5">
        <f>SUMIFS(Invoices!$F$2:$F$501,Invoices!$L$2:$L$501,12,Invoices!$M$2:$M$501,Settings!$E$2)</f>
      </c>
      <c r="C15" s="5">
        <f>SUMIFS(Invoices!$H$2:$H$501,Invoices!$N$2:$N$501,12,Invoices!$O$2:$O$501,Settings!$E$2)</f>
      </c>
      <c r="F15">
        <f>IF(Settings!A13="","",Settings!A13)</f>
      </c>
      <c r="G15">
        <f>IF(F15="","",COUNTIFS(Invoices!$B$2:$B$501,F15))</f>
      </c>
      <c r="H15" s="5">
        <f>IF(F15="","",SUMIFS(Invoices!$F$2:$F$501,Invoices!$B$2:$B$501,F15))</f>
      </c>
      <c r="I15" s="5">
        <f>IF(F15="","",SUMIFS(Invoices!$H$2:$H$501,Invoices!$B$2:$B$501,F15))</f>
      </c>
      <c r="J15" s="5">
        <f>IF(F15="","",SUMIFS(Invoices!$I$2:$I$501,Invoices!$B$2:$B$501,F15))</f>
      </c>
    </row>
    <row r="16" spans="1:13" x14ac:dyDescent="0.25">
      <c r="A16" s="6" t="s">
        <v>47</v>
      </c>
      <c r="B16" s="7">
        <f>SUM(B4:B15)</f>
      </c>
      <c r="C16" s="7">
        <f>SUM(C4:C15)</f>
      </c>
      <c r="F16">
        <f>IF(Settings!A14="","",Settings!A14)</f>
      </c>
      <c r="G16">
        <f>IF(F16="","",COUNTIFS(Invoices!$B$2:$B$501,F16))</f>
      </c>
      <c r="H16" s="5">
        <f>IF(F16="","",SUMIFS(Invoices!$F$2:$F$501,Invoices!$B$2:$B$501,F16))</f>
      </c>
      <c r="I16" s="5">
        <f>IF(F16="","",SUMIFS(Invoices!$H$2:$H$501,Invoices!$B$2:$B$501,F16))</f>
      </c>
      <c r="J16" s="5">
        <f>IF(F16="","",SUMIFS(Invoices!$I$2:$I$501,Invoices!$B$2:$B$501,F16))</f>
      </c>
      <c r="L16" s="6" t="s">
        <v>48</v>
      </c>
      <c r="M16" s="8">
        <f>IF(COUNT(Invoices!$K$2:$K$501)=0,"",SUM(Invoices!$K$2:$K$501)/COUNT(Invoices!$K$2:$K$501))</f>
      </c>
    </row>
    <row r="17" spans="6:10" x14ac:dyDescent="0.25">
      <c r="F17">
        <f>IF(Settings!A15="","",Settings!A15)</f>
      </c>
      <c r="G17">
        <f>IF(F17="","",COUNTIFS(Invoices!$B$2:$B$501,F17))</f>
      </c>
      <c r="H17" s="5">
        <f>IF(F17="","",SUMIFS(Invoices!$F$2:$F$501,Invoices!$B$2:$B$501,F17))</f>
      </c>
      <c r="I17" s="5">
        <f>IF(F17="","",SUMIFS(Invoices!$H$2:$H$501,Invoices!$B$2:$B$501,F17))</f>
      </c>
      <c r="J17" s="5">
        <f>IF(F17="","",SUMIFS(Invoices!$I$2:$I$501,Invoices!$B$2:$B$501,F17))</f>
      </c>
    </row>
    <row r="18" spans="6:10" x14ac:dyDescent="0.25">
      <c r="F18">
        <f>IF(Settings!A16="","",Settings!A16)</f>
      </c>
      <c r="G18">
        <f>IF(F18="","",COUNTIFS(Invoices!$B$2:$B$501,F18))</f>
      </c>
      <c r="H18" s="5">
        <f>IF(F18="","",SUMIFS(Invoices!$F$2:$F$501,Invoices!$B$2:$B$501,F18))</f>
      </c>
      <c r="I18" s="5">
        <f>IF(F18="","",SUMIFS(Invoices!$H$2:$H$501,Invoices!$B$2:$B$501,F18))</f>
      </c>
      <c r="J18" s="5">
        <f>IF(F18="","",SUMIFS(Invoices!$I$2:$I$501,Invoices!$B$2:$B$501,F18))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Invoices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2026-11-01T23:48:04Z</dcterms:modified>
</cp:coreProperties>
</file>