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Clients" state="visible" r:id="rId7"/>
    <sheet sheetId="4" name="Jobs" state="visible" r:id="rId8"/>
  </sheets>
  <calcPr calcId="171027" fullCalcOnLoad="1"/>
</workbook>
</file>

<file path=xl/sharedStrings.xml><?xml version="1.0" encoding="utf-8"?>
<sst xmlns="http://schemas.openxmlformats.org/spreadsheetml/2006/main" count="290" uniqueCount="72">
  <si>
    <t>Free Cleaning Business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</si>
  <si>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</si>
  <si>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</si>
  <si>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</si>
  <si>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</si>
  <si>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</si>
  <si>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price list. For each clean type: base price, extra per bedroom, extra per bathroom. Also the year (F2).</t>
  </si>
  <si>
    <t>2. Clients: name, area, how often you clean, their usual clean type and the number of bedrooms and bathrooms.</t>
  </si>
  <si>
    <t>3. Jobs: one row per clean: date, client, clean type. Bedrooms and bathrooms come from the client; the quote is worked out from your price list. Type a different price in "Price charged" only if you charged something else. Mark Paid Yes or No.</t>
  </si>
  <si>
    <t>What you get:</t>
  </si>
  <si>
    <t>Quotes from your own price list, who has not paid yet, and jobs and revenue by month and by clean type.</t>
  </si>
  <si>
    <t>Limits: 150 clients, 400 jobs, 10 clean types. Need expenses, hours and earnings per hour, mileage and a tax set-aside? See the paid Cleaning Business Job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</si>
  <si>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</si>
  <si>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</si>
  <si>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</si>
  <si>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</si>
  <si>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Jobs</t>
  </si>
  <si>
    <t>Revenue</t>
  </si>
  <si>
    <t>Clean 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</si>
  <si>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</si>
  <si>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</si>
  <si>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</si>
  <si>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</si>
  <si>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</si>
  <si>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</si>
  <si>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</si>
  <si>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</si>
  <si>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</si>
  <si>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</si>
  <si>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</si>
  <si>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</si>
  <si>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jobs</t>
  </si>
  <si>
    <t>Year</t>
  </si>
  <si>
    <t>Owed to you</t>
  </si>
  <si>
    <t>Base price</t>
  </si>
  <si>
    <t>Per bedroom</t>
  </si>
  <si>
    <t>Per bathroom</t>
  </si>
  <si>
    <t>Standard</t>
  </si>
  <si>
    <t>Deep</t>
  </si>
  <si>
    <t>Move in / out</t>
  </si>
  <si>
    <t>Rental turnover</t>
  </si>
  <si>
    <t>Office (flat)</t>
  </si>
  <si>
    <t>Client</t>
  </si>
  <si>
    <t>Area</t>
  </si>
  <si>
    <t>Frequency</t>
  </si>
  <si>
    <t>Usual clean</t>
  </si>
  <si>
    <t>Bedrooms</t>
  </si>
  <si>
    <t>Bathrooms</t>
  </si>
  <si>
    <t>Unpaid</t>
  </si>
  <si>
    <t>Patel family</t>
  </si>
  <si>
    <t>Northside</t>
  </si>
  <si>
    <t>Biweekly</t>
  </si>
  <si>
    <t>Greenway Dental</t>
  </si>
  <si>
    <t>Downtown</t>
  </si>
  <si>
    <t>Weekly</t>
  </si>
  <si>
    <t>L. Moreau</t>
  </si>
  <si>
    <t>Eastgate</t>
  </si>
  <si>
    <t>Monthly</t>
  </si>
  <si>
    <t>Harbor View #4 (rental)</t>
  </si>
  <si>
    <t>Harbor</t>
  </si>
  <si>
    <t>On call</t>
  </si>
  <si>
    <t>T. Nguyen</t>
  </si>
  <si>
    <t>S. Brooks</t>
  </si>
  <si>
    <t>Westfield</t>
  </si>
  <si>
    <t>One-off</t>
  </si>
  <si>
    <t>Date</t>
  </si>
  <si>
    <t>Quote</t>
  </si>
  <si>
    <t>Price charged (if different)</t>
  </si>
  <si>
    <t>Price</t>
  </si>
  <si>
    <t>Paid?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</si>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</sst>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3" fillId="2" borderId="0" xfId="0" applyFont="1" applyFill="1" applyAlignment="1">
      <alignment vertical="center" wrapText="1"/>
    </xf>
    <xf numFmtId="0" fontId="0" fillId="4" borderId="0" xfId="0" applyFill="1"/>
    <xf numFmtId="164" fontId="0" fillId="4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FormatPr defaultRowHeight="15" outlineLevelRow="0" outlineLevelCol="0" x14ac:dyDescent="55"/>
  <cols>
    <col min="1" max="1" width="18" customWidth="1"/>
    <col min="2" max="4" width="12" customWidth="1"/>
    <col min="5" max="5" width="4" customWidth="1"/>
    <col min="6" max="6" width="12" customWidth="1"/>
  </cols>
  <sheetData>
    <row r="1" spans="1:6" x14ac:dyDescent="0.25">
      <c r="A1" s="4" t="s">
        <v>18</v>
      </c>
      <c r="B1" s="4" t="s">
        <v>34</v>
      </c>
      <c r="C1" s="4" t="s">
        <v>35</v>
      </c>
      <c r="D1" s="4" t="s">
        <v>36</v>
      </c>
      <c r="F1" s="4" t="s">
        <v>32</v>
      </c>
    </row>
    <row r="2" spans="1:6" x14ac:dyDescent="0.25">
      <c r="A2" s="8" t="s">
        <v>37</v>
      </c>
      <c r="B2" s="9">
        <v>90</v>
      </c>
      <c r="C2" s="9">
        <v>15</v>
      </c>
      <c r="D2" s="9">
        <v>20</v>
      </c>
      <c r="F2" s="8">
        <v>2026</v>
      </c>
    </row>
    <row r="3" spans="1:4" x14ac:dyDescent="0.25">
      <c r="A3" s="8" t="s">
        <v>38</v>
      </c>
      <c r="B3" s="9">
        <v>160</v>
      </c>
      <c r="C3" s="9">
        <v>25</v>
      </c>
      <c r="D3" s="9">
        <v>30</v>
      </c>
    </row>
    <row r="4" spans="1:4" x14ac:dyDescent="0.25">
      <c r="A4" s="8" t="s">
        <v>39</v>
      </c>
      <c r="B4" s="9">
        <v>220</v>
      </c>
      <c r="C4" s="9">
        <v>30</v>
      </c>
      <c r="D4" s="9">
        <v>35</v>
      </c>
    </row>
    <row r="5" spans="1:4" x14ac:dyDescent="0.25">
      <c r="A5" s="8" t="s">
        <v>40</v>
      </c>
      <c r="B5" s="9">
        <v>75</v>
      </c>
      <c r="C5" s="9">
        <v>12</v>
      </c>
      <c r="D5" s="9">
        <v>15</v>
      </c>
    </row>
    <row r="6" spans="1:4" x14ac:dyDescent="0.25">
      <c r="A6" s="8" t="s">
        <v>41</v>
      </c>
      <c r="B6" s="9">
        <v>120</v>
      </c>
      <c r="C6" s="9">
        <v>0</v>
      </c>
      <c r="D6" s="9">
        <v>10</v>
      </c>
    </row>
    <row r="7" spans="1:4" x14ac:dyDescent="0.25">
      <c r="A7" s="8"/>
      <c r="B7" s="9"/>
      <c r="C7" s="9"/>
      <c r="D7" s="9"/>
    </row>
    <row r="8" spans="1:4" x14ac:dyDescent="0.25">
      <c r="A8" s="8"/>
      <c r="B8" s="9"/>
      <c r="C8" s="9"/>
      <c r="D8" s="9"/>
    </row>
    <row r="9" spans="1:4" x14ac:dyDescent="0.25">
      <c r="A9" s="8"/>
      <c r="B9" s="9"/>
      <c r="C9" s="9"/>
      <c r="D9" s="9"/>
    </row>
    <row r="10" spans="1:4" x14ac:dyDescent="0.25">
      <c r="A10" s="8"/>
      <c r="B10" s="9"/>
      <c r="C10" s="9"/>
      <c r="D10" s="9"/>
    </row>
    <row r="11" spans="1:4" x14ac:dyDescent="0.25">
      <c r="A11" s="8"/>
      <c r="B11" s="9"/>
      <c r="C11" s="9"/>
      <c r="D11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11" customWidth="1"/>
    <col min="4" max="4" width="15" customWidth="1"/>
    <col min="7" max="7" width="7" customWidth="1"/>
    <col min="8" max="8" width="11" customWidth="1"/>
    <col min="9" max="9" width="10" customWidth="1"/>
  </cols>
  <sheetData>
    <row r="1" ht="30" customHeight="1" spans="1:9" x14ac:dyDescent="0.25">
      <c r="A1" s="10" t="s">
        <v>42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  <c r="G1" s="10" t="s">
        <v>16</v>
      </c>
      <c r="H1" s="10" t="s">
        <v>17</v>
      </c>
      <c r="I1" s="10" t="s">
        <v>48</v>
      </c>
    </row>
    <row r="2" spans="1:9" x14ac:dyDescent="0.25">
      <c r="A2" s="8" t="s">
        <v>49</v>
      </c>
      <c r="B2" s="8" t="s">
        <v>50</v>
      </c>
      <c r="C2" s="8" t="s">
        <v>51</v>
      </c>
      <c r="D2" s="8" t="s">
        <v>37</v>
      </c>
      <c r="E2" s="8">
        <v>3</v>
      </c>
      <c r="F2" s="8">
        <v>2</v>
      </c>
      <c r="G2" s="11">
        <f>IF(A2="","",COUNTIFS(Jobs!$B$2:$B$401,A2,Jobs!$K$2:$K$401,Settings!$F$2))</f>
      </c>
      <c r="H2" s="12">
        <f>IF(A2="","",SUMIFS(Jobs!$H$2:$H$401,Jobs!$B$2:$B$401,A2,Jobs!$K$2:$K$401,Settings!$F$2))</f>
      </c>
      <c r="I2" s="12">
        <f>IF(A2="","",SUMIFS(Jobs!$H$2:$H$401,Jobs!$B$2:$B$401,A2,Jobs!$I$2:$I$401,"No",Jobs!$K$2:$K$401,Settings!$F$2))</f>
      </c>
    </row>
    <row r="3" spans="1:9" x14ac:dyDescent="0.25">
      <c r="A3" s="8" t="s">
        <v>52</v>
      </c>
      <c r="B3" s="8" t="s">
        <v>53</v>
      </c>
      <c r="C3" s="8" t="s">
        <v>54</v>
      </c>
      <c r="D3" s="8" t="s">
        <v>41</v>
      </c>
      <c r="E3" s="8">
        <v>0</v>
      </c>
      <c r="F3" s="8">
        <v>2</v>
      </c>
      <c r="G3" s="11">
        <f>IF(A3="","",COUNTIFS(Jobs!$B$2:$B$401,A3,Jobs!$K$2:$K$401,Settings!$F$2))</f>
      </c>
      <c r="H3" s="12">
        <f>IF(A3="","",SUMIFS(Jobs!$H$2:$H$401,Jobs!$B$2:$B$401,A3,Jobs!$K$2:$K$401,Settings!$F$2))</f>
      </c>
      <c r="I3" s="12">
        <f>IF(A3="","",SUMIFS(Jobs!$H$2:$H$401,Jobs!$B$2:$B$401,A3,Jobs!$I$2:$I$401,"No",Jobs!$K$2:$K$401,Settings!$F$2))</f>
      </c>
    </row>
    <row r="4" spans="1:9" x14ac:dyDescent="0.25">
      <c r="A4" s="8" t="s">
        <v>55</v>
      </c>
      <c r="B4" s="8" t="s">
        <v>56</v>
      </c>
      <c r="C4" s="8" t="s">
        <v>57</v>
      </c>
      <c r="D4" s="8" t="s">
        <v>38</v>
      </c>
      <c r="E4" s="8">
        <v>2</v>
      </c>
      <c r="F4" s="8">
        <v>1</v>
      </c>
      <c r="G4" s="11">
        <f>IF(A4="","",COUNTIFS(Jobs!$B$2:$B$401,A4,Jobs!$K$2:$K$401,Settings!$F$2))</f>
      </c>
      <c r="H4" s="12">
        <f>IF(A4="","",SUMIFS(Jobs!$H$2:$H$401,Jobs!$B$2:$B$401,A4,Jobs!$K$2:$K$401,Settings!$F$2))</f>
      </c>
      <c r="I4" s="12">
        <f>IF(A4="","",SUMIFS(Jobs!$H$2:$H$401,Jobs!$B$2:$B$401,A4,Jobs!$I$2:$I$401,"No",Jobs!$K$2:$K$401,Settings!$F$2))</f>
      </c>
    </row>
    <row r="5" spans="1:9" x14ac:dyDescent="0.25">
      <c r="A5" s="8" t="s">
        <v>58</v>
      </c>
      <c r="B5" s="8" t="s">
        <v>59</v>
      </c>
      <c r="C5" s="8" t="s">
        <v>60</v>
      </c>
      <c r="D5" s="8" t="s">
        <v>40</v>
      </c>
      <c r="E5" s="8">
        <v>2</v>
      </c>
      <c r="F5" s="8">
        <v>1</v>
      </c>
      <c r="G5" s="11">
        <f>IF(A5="","",COUNTIFS(Jobs!$B$2:$B$401,A5,Jobs!$K$2:$K$401,Settings!$F$2))</f>
      </c>
      <c r="H5" s="12">
        <f>IF(A5="","",SUMIFS(Jobs!$H$2:$H$401,Jobs!$B$2:$B$401,A5,Jobs!$K$2:$K$401,Settings!$F$2))</f>
      </c>
      <c r="I5" s="12">
        <f>IF(A5="","",SUMIFS(Jobs!$H$2:$H$401,Jobs!$B$2:$B$401,A5,Jobs!$I$2:$I$401,"No",Jobs!$K$2:$K$401,Settings!$F$2))</f>
      </c>
    </row>
    <row r="6" spans="1:9" x14ac:dyDescent="0.25">
      <c r="A6" s="8" t="s">
        <v>61</v>
      </c>
      <c r="B6" s="8" t="s">
        <v>50</v>
      </c>
      <c r="C6" s="8" t="s">
        <v>51</v>
      </c>
      <c r="D6" s="8" t="s">
        <v>37</v>
      </c>
      <c r="E6" s="8">
        <v>4</v>
      </c>
      <c r="F6" s="8">
        <v>3</v>
      </c>
      <c r="G6" s="11">
        <f>IF(A6="","",COUNTIFS(Jobs!$B$2:$B$401,A6,Jobs!$K$2:$K$401,Settings!$F$2))</f>
      </c>
      <c r="H6" s="12">
        <f>IF(A6="","",SUMIFS(Jobs!$H$2:$H$401,Jobs!$B$2:$B$401,A6,Jobs!$K$2:$K$401,Settings!$F$2))</f>
      </c>
      <c r="I6" s="12">
        <f>IF(A6="","",SUMIFS(Jobs!$H$2:$H$401,Jobs!$B$2:$B$401,A6,Jobs!$I$2:$I$401,"No",Jobs!$K$2:$K$401,Settings!$F$2))</f>
      </c>
    </row>
    <row r="7" spans="1:9" x14ac:dyDescent="0.25">
      <c r="A7" s="8" t="s">
        <v>62</v>
      </c>
      <c r="B7" s="8" t="s">
        <v>63</v>
      </c>
      <c r="C7" s="8" t="s">
        <v>64</v>
      </c>
      <c r="D7" s="8" t="s">
        <v>39</v>
      </c>
      <c r="E7" s="8">
        <v>3</v>
      </c>
      <c r="F7" s="8">
        <v>2</v>
      </c>
      <c r="G7" s="11">
        <f>IF(A7="","",COUNTIFS(Jobs!$B$2:$B$401,A7,Jobs!$K$2:$K$401,Settings!$F$2))</f>
      </c>
      <c r="H7" s="12">
        <f>IF(A7="","",SUMIFS(Jobs!$H$2:$H$401,Jobs!$B$2:$B$401,A7,Jobs!$K$2:$K$401,Settings!$F$2))</f>
      </c>
      <c r="I7" s="12">
        <f>IF(A7="","",SUMIFS(Jobs!$H$2:$H$401,Jobs!$B$2:$B$401,A7,Jobs!$I$2:$I$401,"No",Jobs!$K$2:$K$401,Settings!$F$2))</f>
      </c>
    </row>
    <row r="8" spans="1:9" x14ac:dyDescent="0.25">
      <c r="A8" s="8"/>
      <c r="B8" s="8"/>
      <c r="C8" s="8"/>
      <c r="D8" s="8"/>
      <c r="E8" s="8"/>
      <c r="F8" s="8"/>
      <c r="G8" s="11">
        <f>IF(A8="","",COUNTIFS(Jobs!$B$2:$B$401,A8,Jobs!$K$2:$K$401,Settings!$F$2))</f>
      </c>
      <c r="H8" s="12">
        <f>IF(A8="","",SUMIFS(Jobs!$H$2:$H$401,Jobs!$B$2:$B$401,A8,Jobs!$K$2:$K$401,Settings!$F$2))</f>
      </c>
      <c r="I8" s="12">
        <f>IF(A8="","",SUMIFS(Jobs!$H$2:$H$401,Jobs!$B$2:$B$401,A8,Jobs!$I$2:$I$401,"No",Jobs!$K$2:$K$401,Settings!$F$2))</f>
      </c>
    </row>
    <row r="9" spans="1:9" x14ac:dyDescent="0.25">
      <c r="A9" s="8"/>
      <c r="B9" s="8"/>
      <c r="C9" s="8"/>
      <c r="D9" s="8"/>
      <c r="E9" s="8"/>
      <c r="F9" s="8"/>
      <c r="G9" s="11">
        <f>IF(A9="","",COUNTIFS(Jobs!$B$2:$B$401,A9,Jobs!$K$2:$K$401,Settings!$F$2))</f>
      </c>
      <c r="H9" s="12">
        <f>IF(A9="","",SUMIFS(Jobs!$H$2:$H$401,Jobs!$B$2:$B$401,A9,Jobs!$K$2:$K$401,Settings!$F$2))</f>
      </c>
      <c r="I9" s="12">
        <f>IF(A9="","",SUMIFS(Jobs!$H$2:$H$401,Jobs!$B$2:$B$401,A9,Jobs!$I$2:$I$401,"No",Jobs!$K$2:$K$401,Settings!$F$2))</f>
      </c>
    </row>
    <row r="10" spans="1:9" x14ac:dyDescent="0.25">
      <c r="A10" s="8"/>
      <c r="B10" s="8"/>
      <c r="C10" s="8"/>
      <c r="D10" s="8"/>
      <c r="E10" s="8"/>
      <c r="F10" s="8"/>
      <c r="G10" s="11">
        <f>IF(A10="","",COUNTIFS(Jobs!$B$2:$B$401,A10,Jobs!$K$2:$K$401,Settings!$F$2))</f>
      </c>
      <c r="H10" s="12">
        <f>IF(A10="","",SUMIFS(Jobs!$H$2:$H$401,Jobs!$B$2:$B$401,A10,Jobs!$K$2:$K$401,Settings!$F$2))</f>
      </c>
      <c r="I10" s="12">
        <f>IF(A10="","",SUMIFS(Jobs!$H$2:$H$401,Jobs!$B$2:$B$401,A10,Jobs!$I$2:$I$401,"No",Jobs!$K$2:$K$401,Settings!$F$2))</f>
      </c>
    </row>
    <row r="11" spans="1:9" x14ac:dyDescent="0.25">
      <c r="A11" s="8"/>
      <c r="B11" s="8"/>
      <c r="C11" s="8"/>
      <c r="D11" s="8"/>
      <c r="E11" s="8"/>
      <c r="F11" s="8"/>
      <c r="G11" s="11">
        <f>IF(A11="","",COUNTIFS(Jobs!$B$2:$B$401,A11,Jobs!$K$2:$K$401,Settings!$F$2))</f>
      </c>
      <c r="H11" s="12">
        <f>IF(A11="","",SUMIFS(Jobs!$H$2:$H$401,Jobs!$B$2:$B$401,A11,Jobs!$K$2:$K$401,Settings!$F$2))</f>
      </c>
      <c r="I11" s="12">
        <f>IF(A11="","",SUMIFS(Jobs!$H$2:$H$401,Jobs!$B$2:$B$401,A11,Jobs!$I$2:$I$401,"No",Jobs!$K$2:$K$401,Settings!$F$2))</f>
      </c>
    </row>
    <row r="12" spans="1:9" x14ac:dyDescent="0.25">
      <c r="A12" s="8"/>
      <c r="B12" s="8"/>
      <c r="C12" s="8"/>
      <c r="D12" s="8"/>
      <c r="E12" s="8"/>
      <c r="F12" s="8"/>
      <c r="G12" s="11">
        <f>IF(A12="","",COUNTIFS(Jobs!$B$2:$B$401,A12,Jobs!$K$2:$K$401,Settings!$F$2))</f>
      </c>
      <c r="H12" s="12">
        <f>IF(A12="","",SUMIFS(Jobs!$H$2:$H$401,Jobs!$B$2:$B$401,A12,Jobs!$K$2:$K$401,Settings!$F$2))</f>
      </c>
      <c r="I12" s="12">
        <f>IF(A12="","",SUMIFS(Jobs!$H$2:$H$401,Jobs!$B$2:$B$401,A12,Jobs!$I$2:$I$401,"No",Jobs!$K$2:$K$401,Settings!$F$2))</f>
      </c>
    </row>
    <row r="13" spans="1:9" x14ac:dyDescent="0.25">
      <c r="A13" s="8"/>
      <c r="B13" s="8"/>
      <c r="C13" s="8"/>
      <c r="D13" s="8"/>
      <c r="E13" s="8"/>
      <c r="F13" s="8"/>
      <c r="G13" s="11">
        <f>IF(A13="","",COUNTIFS(Jobs!$B$2:$B$401,A13,Jobs!$K$2:$K$401,Settings!$F$2))</f>
      </c>
      <c r="H13" s="12">
        <f>IF(A13="","",SUMIFS(Jobs!$H$2:$H$401,Jobs!$B$2:$B$401,A13,Jobs!$K$2:$K$401,Settings!$F$2))</f>
      </c>
      <c r="I13" s="12">
        <f>IF(A13="","",SUMIFS(Jobs!$H$2:$H$401,Jobs!$B$2:$B$401,A13,Jobs!$I$2:$I$401,"No",Jobs!$K$2:$K$401,Settings!$F$2))</f>
      </c>
    </row>
    <row r="14" spans="1:9" x14ac:dyDescent="0.25">
      <c r="A14" s="8"/>
      <c r="B14" s="8"/>
      <c r="C14" s="8"/>
      <c r="D14" s="8"/>
      <c r="E14" s="8"/>
      <c r="F14" s="8"/>
      <c r="G14" s="11">
        <f>IF(A14="","",COUNTIFS(Jobs!$B$2:$B$401,A14,Jobs!$K$2:$K$401,Settings!$F$2))</f>
      </c>
      <c r="H14" s="12">
        <f>IF(A14="","",SUMIFS(Jobs!$H$2:$H$401,Jobs!$B$2:$B$401,A14,Jobs!$K$2:$K$401,Settings!$F$2))</f>
      </c>
      <c r="I14" s="12">
        <f>IF(A14="","",SUMIFS(Jobs!$H$2:$H$401,Jobs!$B$2:$B$401,A14,Jobs!$I$2:$I$401,"No",Jobs!$K$2:$K$401,Settings!$F$2))</f>
      </c>
    </row>
    <row r="15" spans="1:9" x14ac:dyDescent="0.25">
      <c r="A15" s="8"/>
      <c r="B15" s="8"/>
      <c r="C15" s="8"/>
      <c r="D15" s="8"/>
      <c r="E15" s="8"/>
      <c r="F15" s="8"/>
      <c r="G15" s="11">
        <f>IF(A15="","",COUNTIFS(Jobs!$B$2:$B$401,A15,Jobs!$K$2:$K$401,Settings!$F$2))</f>
      </c>
      <c r="H15" s="12">
        <f>IF(A15="","",SUMIFS(Jobs!$H$2:$H$401,Jobs!$B$2:$B$401,A15,Jobs!$K$2:$K$401,Settings!$F$2))</f>
      </c>
      <c r="I15" s="12">
        <f>IF(A15="","",SUMIFS(Jobs!$H$2:$H$401,Jobs!$B$2:$B$401,A15,Jobs!$I$2:$I$401,"No",Jobs!$K$2:$K$401,Settings!$F$2))</f>
      </c>
    </row>
    <row r="16" spans="1:9" x14ac:dyDescent="0.25">
      <c r="A16" s="8"/>
      <c r="B16" s="8"/>
      <c r="C16" s="8"/>
      <c r="D16" s="8"/>
      <c r="E16" s="8"/>
      <c r="F16" s="8"/>
      <c r="G16" s="11">
        <f>IF(A16="","",COUNTIFS(Jobs!$B$2:$B$401,A16,Jobs!$K$2:$K$401,Settings!$F$2))</f>
      </c>
      <c r="H16" s="12">
        <f>IF(A16="","",SUMIFS(Jobs!$H$2:$H$401,Jobs!$B$2:$B$401,A16,Jobs!$K$2:$K$401,Settings!$F$2))</f>
      </c>
      <c r="I16" s="12">
        <f>IF(A16="","",SUMIFS(Jobs!$H$2:$H$401,Jobs!$B$2:$B$401,A16,Jobs!$I$2:$I$401,"No",Jobs!$K$2:$K$401,Settings!$F$2))</f>
      </c>
    </row>
    <row r="17" spans="1:9" x14ac:dyDescent="0.25">
      <c r="A17" s="8"/>
      <c r="B17" s="8"/>
      <c r="C17" s="8"/>
      <c r="D17" s="8"/>
      <c r="E17" s="8"/>
      <c r="F17" s="8"/>
      <c r="G17" s="11">
        <f>IF(A17="","",COUNTIFS(Jobs!$B$2:$B$401,A17,Jobs!$K$2:$K$401,Settings!$F$2))</f>
      </c>
      <c r="H17" s="12">
        <f>IF(A17="","",SUMIFS(Jobs!$H$2:$H$401,Jobs!$B$2:$B$401,A17,Jobs!$K$2:$K$401,Settings!$F$2))</f>
      </c>
      <c r="I17" s="12">
        <f>IF(A17="","",SUMIFS(Jobs!$H$2:$H$401,Jobs!$B$2:$B$401,A17,Jobs!$I$2:$I$401,"No",Jobs!$K$2:$K$401,Settings!$F$2))</f>
      </c>
    </row>
    <row r="18" spans="1:9" x14ac:dyDescent="0.25">
      <c r="A18" s="8"/>
      <c r="B18" s="8"/>
      <c r="C18" s="8"/>
      <c r="D18" s="8"/>
      <c r="E18" s="8"/>
      <c r="F18" s="8"/>
      <c r="G18" s="11">
        <f>IF(A18="","",COUNTIFS(Jobs!$B$2:$B$401,A18,Jobs!$K$2:$K$401,Settings!$F$2))</f>
      </c>
      <c r="H18" s="12">
        <f>IF(A18="","",SUMIFS(Jobs!$H$2:$H$401,Jobs!$B$2:$B$401,A18,Jobs!$K$2:$K$401,Settings!$F$2))</f>
      </c>
      <c r="I18" s="12">
        <f>IF(A18="","",SUMIFS(Jobs!$H$2:$H$401,Jobs!$B$2:$B$401,A18,Jobs!$I$2:$I$401,"No",Jobs!$K$2:$K$401,Settings!$F$2))</f>
      </c>
    </row>
    <row r="19" spans="1:9" x14ac:dyDescent="0.25">
      <c r="A19" s="8"/>
      <c r="B19" s="8"/>
      <c r="C19" s="8"/>
      <c r="D19" s="8"/>
      <c r="E19" s="8"/>
      <c r="F19" s="8"/>
      <c r="G19" s="11">
        <f>IF(A19="","",COUNTIFS(Jobs!$B$2:$B$401,A19,Jobs!$K$2:$K$401,Settings!$F$2))</f>
      </c>
      <c r="H19" s="12">
        <f>IF(A19="","",SUMIFS(Jobs!$H$2:$H$401,Jobs!$B$2:$B$401,A19,Jobs!$K$2:$K$401,Settings!$F$2))</f>
      </c>
      <c r="I19" s="12">
        <f>IF(A19="","",SUMIFS(Jobs!$H$2:$H$401,Jobs!$B$2:$B$401,A19,Jobs!$I$2:$I$401,"No",Jobs!$K$2:$K$401,Settings!$F$2))</f>
      </c>
    </row>
    <row r="20" spans="1:9" x14ac:dyDescent="0.25">
      <c r="A20" s="8"/>
      <c r="B20" s="8"/>
      <c r="C20" s="8"/>
      <c r="D20" s="8"/>
      <c r="E20" s="8"/>
      <c r="F20" s="8"/>
      <c r="G20" s="11">
        <f>IF(A20="","",COUNTIFS(Jobs!$B$2:$B$401,A20,Jobs!$K$2:$K$401,Settings!$F$2))</f>
      </c>
      <c r="H20" s="12">
        <f>IF(A20="","",SUMIFS(Jobs!$H$2:$H$401,Jobs!$B$2:$B$401,A20,Jobs!$K$2:$K$401,Settings!$F$2))</f>
      </c>
      <c r="I20" s="12">
        <f>IF(A20="","",SUMIFS(Jobs!$H$2:$H$401,Jobs!$B$2:$B$401,A20,Jobs!$I$2:$I$401,"No",Jobs!$K$2:$K$401,Settings!$F$2))</f>
      </c>
    </row>
    <row r="21" spans="1:9" x14ac:dyDescent="0.25">
      <c r="A21" s="8"/>
      <c r="B21" s="8"/>
      <c r="C21" s="8"/>
      <c r="D21" s="8"/>
      <c r="E21" s="8"/>
      <c r="F21" s="8"/>
      <c r="G21" s="11">
        <f>IF(A21="","",COUNTIFS(Jobs!$B$2:$B$401,A21,Jobs!$K$2:$K$401,Settings!$F$2))</f>
      </c>
      <c r="H21" s="12">
        <f>IF(A21="","",SUMIFS(Jobs!$H$2:$H$401,Jobs!$B$2:$B$401,A21,Jobs!$K$2:$K$401,Settings!$F$2))</f>
      </c>
      <c r="I21" s="12">
        <f>IF(A21="","",SUMIFS(Jobs!$H$2:$H$401,Jobs!$B$2:$B$401,A21,Jobs!$I$2:$I$401,"No",Jobs!$K$2:$K$401,Settings!$F$2))</f>
      </c>
    </row>
    <row r="22" spans="1:9" x14ac:dyDescent="0.25">
      <c r="A22" s="8"/>
      <c r="B22" s="8"/>
      <c r="C22" s="8"/>
      <c r="D22" s="8"/>
      <c r="E22" s="8"/>
      <c r="F22" s="8"/>
      <c r="G22" s="11">
        <f>IF(A22="","",COUNTIFS(Jobs!$B$2:$B$401,A22,Jobs!$K$2:$K$401,Settings!$F$2))</f>
      </c>
      <c r="H22" s="12">
        <f>IF(A22="","",SUMIFS(Jobs!$H$2:$H$401,Jobs!$B$2:$B$401,A22,Jobs!$K$2:$K$401,Settings!$F$2))</f>
      </c>
      <c r="I22" s="12">
        <f>IF(A22="","",SUMIFS(Jobs!$H$2:$H$401,Jobs!$B$2:$B$401,A22,Jobs!$I$2:$I$401,"No",Jobs!$K$2:$K$401,Settings!$F$2))</f>
      </c>
    </row>
    <row r="23" spans="1:9" x14ac:dyDescent="0.25">
      <c r="A23" s="8"/>
      <c r="B23" s="8"/>
      <c r="C23" s="8"/>
      <c r="D23" s="8"/>
      <c r="E23" s="8"/>
      <c r="F23" s="8"/>
      <c r="G23" s="11">
        <f>IF(A23="","",COUNTIFS(Jobs!$B$2:$B$401,A23,Jobs!$K$2:$K$401,Settings!$F$2))</f>
      </c>
      <c r="H23" s="12">
        <f>IF(A23="","",SUMIFS(Jobs!$H$2:$H$401,Jobs!$B$2:$B$401,A23,Jobs!$K$2:$K$401,Settings!$F$2))</f>
      </c>
      <c r="I23" s="12">
        <f>IF(A23="","",SUMIFS(Jobs!$H$2:$H$401,Jobs!$B$2:$B$401,A23,Jobs!$I$2:$I$401,"No",Jobs!$K$2:$K$401,Settings!$F$2))</f>
      </c>
    </row>
    <row r="24" spans="1:9" x14ac:dyDescent="0.25">
      <c r="A24" s="8"/>
      <c r="B24" s="8"/>
      <c r="C24" s="8"/>
      <c r="D24" s="8"/>
      <c r="E24" s="8"/>
      <c r="F24" s="8"/>
      <c r="G24" s="11">
        <f>IF(A24="","",COUNTIFS(Jobs!$B$2:$B$401,A24,Jobs!$K$2:$K$401,Settings!$F$2))</f>
      </c>
      <c r="H24" s="12">
        <f>IF(A24="","",SUMIFS(Jobs!$H$2:$H$401,Jobs!$B$2:$B$401,A24,Jobs!$K$2:$K$401,Settings!$F$2))</f>
      </c>
      <c r="I24" s="12">
        <f>IF(A24="","",SUMIFS(Jobs!$H$2:$H$401,Jobs!$B$2:$B$401,A24,Jobs!$I$2:$I$401,"No",Jobs!$K$2:$K$401,Settings!$F$2))</f>
      </c>
    </row>
    <row r="25" spans="1:9" x14ac:dyDescent="0.25">
      <c r="A25" s="8"/>
      <c r="B25" s="8"/>
      <c r="C25" s="8"/>
      <c r="D25" s="8"/>
      <c r="E25" s="8"/>
      <c r="F25" s="8"/>
      <c r="G25" s="11">
        <f>IF(A25="","",COUNTIFS(Jobs!$B$2:$B$401,A25,Jobs!$K$2:$K$401,Settings!$F$2))</f>
      </c>
      <c r="H25" s="12">
        <f>IF(A25="","",SUMIFS(Jobs!$H$2:$H$401,Jobs!$B$2:$B$401,A25,Jobs!$K$2:$K$401,Settings!$F$2))</f>
      </c>
      <c r="I25" s="12">
        <f>IF(A25="","",SUMIFS(Jobs!$H$2:$H$401,Jobs!$B$2:$B$401,A25,Jobs!$I$2:$I$401,"No",Jobs!$K$2:$K$401,Settings!$F$2))</f>
      </c>
    </row>
    <row r="26" spans="1:9" x14ac:dyDescent="0.25">
      <c r="A26" s="8"/>
      <c r="B26" s="8"/>
      <c r="C26" s="8"/>
      <c r="D26" s="8"/>
      <c r="E26" s="8"/>
      <c r="F26" s="8"/>
      <c r="G26" s="11">
        <f>IF(A26="","",COUNTIFS(Jobs!$B$2:$B$401,A26,Jobs!$K$2:$K$401,Settings!$F$2))</f>
      </c>
      <c r="H26" s="12">
        <f>IF(A26="","",SUMIFS(Jobs!$H$2:$H$401,Jobs!$B$2:$B$401,A26,Jobs!$K$2:$K$401,Settings!$F$2))</f>
      </c>
      <c r="I26" s="12">
        <f>IF(A26="","",SUMIFS(Jobs!$H$2:$H$401,Jobs!$B$2:$B$401,A26,Jobs!$I$2:$I$401,"No",Jobs!$K$2:$K$401,Settings!$F$2))</f>
      </c>
    </row>
    <row r="27" spans="1:9" x14ac:dyDescent="0.25">
      <c r="A27" s="8"/>
      <c r="B27" s="8"/>
      <c r="C27" s="8"/>
      <c r="D27" s="8"/>
      <c r="E27" s="8"/>
      <c r="F27" s="8"/>
      <c r="G27" s="11">
        <f>IF(A27="","",COUNTIFS(Jobs!$B$2:$B$401,A27,Jobs!$K$2:$K$401,Settings!$F$2))</f>
      </c>
      <c r="H27" s="12">
        <f>IF(A27="","",SUMIFS(Jobs!$H$2:$H$401,Jobs!$B$2:$B$401,A27,Jobs!$K$2:$K$401,Settings!$F$2))</f>
      </c>
      <c r="I27" s="12">
        <f>IF(A27="","",SUMIFS(Jobs!$H$2:$H$401,Jobs!$B$2:$B$401,A27,Jobs!$I$2:$I$401,"No",Jobs!$K$2:$K$401,Settings!$F$2))</f>
      </c>
    </row>
    <row r="28" spans="1:9" x14ac:dyDescent="0.25">
      <c r="A28" s="8"/>
      <c r="B28" s="8"/>
      <c r="C28" s="8"/>
      <c r="D28" s="8"/>
      <c r="E28" s="8"/>
      <c r="F28" s="8"/>
      <c r="G28" s="11">
        <f>IF(A28="","",COUNTIFS(Jobs!$B$2:$B$401,A28,Jobs!$K$2:$K$401,Settings!$F$2))</f>
      </c>
      <c r="H28" s="12">
        <f>IF(A28="","",SUMIFS(Jobs!$H$2:$H$401,Jobs!$B$2:$B$401,A28,Jobs!$K$2:$K$401,Settings!$F$2))</f>
      </c>
      <c r="I28" s="12">
        <f>IF(A28="","",SUMIFS(Jobs!$H$2:$H$401,Jobs!$B$2:$B$401,A28,Jobs!$I$2:$I$401,"No",Jobs!$K$2:$K$401,Settings!$F$2))</f>
      </c>
    </row>
    <row r="29" spans="1:9" x14ac:dyDescent="0.25">
      <c r="A29" s="8"/>
      <c r="B29" s="8"/>
      <c r="C29" s="8"/>
      <c r="D29" s="8"/>
      <c r="E29" s="8"/>
      <c r="F29" s="8"/>
      <c r="G29" s="11">
        <f>IF(A29="","",COUNTIFS(Jobs!$B$2:$B$401,A29,Jobs!$K$2:$K$401,Settings!$F$2))</f>
      </c>
      <c r="H29" s="12">
        <f>IF(A29="","",SUMIFS(Jobs!$H$2:$H$401,Jobs!$B$2:$B$401,A29,Jobs!$K$2:$K$401,Settings!$F$2))</f>
      </c>
      <c r="I29" s="12">
        <f>IF(A29="","",SUMIFS(Jobs!$H$2:$H$401,Jobs!$B$2:$B$401,A29,Jobs!$I$2:$I$401,"No",Jobs!$K$2:$K$401,Settings!$F$2))</f>
      </c>
    </row>
    <row r="30" spans="1:9" x14ac:dyDescent="0.25">
      <c r="A30" s="8"/>
      <c r="B30" s="8"/>
      <c r="C30" s="8"/>
      <c r="D30" s="8"/>
      <c r="E30" s="8"/>
      <c r="F30" s="8"/>
      <c r="G30" s="11">
        <f>IF(A30="","",COUNTIFS(Jobs!$B$2:$B$401,A30,Jobs!$K$2:$K$401,Settings!$F$2))</f>
      </c>
      <c r="H30" s="12">
        <f>IF(A30="","",SUMIFS(Jobs!$H$2:$H$401,Jobs!$B$2:$B$401,A30,Jobs!$K$2:$K$401,Settings!$F$2))</f>
      </c>
      <c r="I30" s="12">
        <f>IF(A30="","",SUMIFS(Jobs!$H$2:$H$401,Jobs!$B$2:$B$401,A30,Jobs!$I$2:$I$401,"No",Jobs!$K$2:$K$401,Settings!$F$2))</f>
      </c>
    </row>
    <row r="31" spans="1:9" x14ac:dyDescent="0.25">
      <c r="A31" s="8"/>
      <c r="B31" s="8"/>
      <c r="C31" s="8"/>
      <c r="D31" s="8"/>
      <c r="E31" s="8"/>
      <c r="F31" s="8"/>
      <c r="G31" s="11">
        <f>IF(A31="","",COUNTIFS(Jobs!$B$2:$B$401,A31,Jobs!$K$2:$K$401,Settings!$F$2))</f>
      </c>
      <c r="H31" s="12">
        <f>IF(A31="","",SUMIFS(Jobs!$H$2:$H$401,Jobs!$B$2:$B$401,A31,Jobs!$K$2:$K$401,Settings!$F$2))</f>
      </c>
      <c r="I31" s="12">
        <f>IF(A31="","",SUMIFS(Jobs!$H$2:$H$401,Jobs!$B$2:$B$401,A31,Jobs!$I$2:$I$401,"No",Jobs!$K$2:$K$401,Settings!$F$2))</f>
      </c>
    </row>
    <row r="32" spans="1:9" x14ac:dyDescent="0.25">
      <c r="A32" s="8"/>
      <c r="B32" s="8"/>
      <c r="C32" s="8"/>
      <c r="D32" s="8"/>
      <c r="E32" s="8"/>
      <c r="F32" s="8"/>
      <c r="G32" s="11">
        <f>IF(A32="","",COUNTIFS(Jobs!$B$2:$B$401,A32,Jobs!$K$2:$K$401,Settings!$F$2))</f>
      </c>
      <c r="H32" s="12">
        <f>IF(A32="","",SUMIFS(Jobs!$H$2:$H$401,Jobs!$B$2:$B$401,A32,Jobs!$K$2:$K$401,Settings!$F$2))</f>
      </c>
      <c r="I32" s="12">
        <f>IF(A32="","",SUMIFS(Jobs!$H$2:$H$401,Jobs!$B$2:$B$401,A32,Jobs!$I$2:$I$401,"No",Jobs!$K$2:$K$401,Settings!$F$2))</f>
      </c>
    </row>
    <row r="33" spans="1:9" x14ac:dyDescent="0.25">
      <c r="A33" s="8"/>
      <c r="B33" s="8"/>
      <c r="C33" s="8"/>
      <c r="D33" s="8"/>
      <c r="E33" s="8"/>
      <c r="F33" s="8"/>
      <c r="G33" s="11">
        <f>IF(A33="","",COUNTIFS(Jobs!$B$2:$B$401,A33,Jobs!$K$2:$K$401,Settings!$F$2))</f>
      </c>
      <c r="H33" s="12">
        <f>IF(A33="","",SUMIFS(Jobs!$H$2:$H$401,Jobs!$B$2:$B$401,A33,Jobs!$K$2:$K$401,Settings!$F$2))</f>
      </c>
      <c r="I33" s="12">
        <f>IF(A33="","",SUMIFS(Jobs!$H$2:$H$401,Jobs!$B$2:$B$401,A33,Jobs!$I$2:$I$401,"No",Jobs!$K$2:$K$401,Settings!$F$2))</f>
      </c>
    </row>
    <row r="34" spans="1:9" x14ac:dyDescent="0.25">
      <c r="A34" s="8"/>
      <c r="B34" s="8"/>
      <c r="C34" s="8"/>
      <c r="D34" s="8"/>
      <c r="E34" s="8"/>
      <c r="F34" s="8"/>
      <c r="G34" s="11">
        <f>IF(A34="","",COUNTIFS(Jobs!$B$2:$B$401,A34,Jobs!$K$2:$K$401,Settings!$F$2))</f>
      </c>
      <c r="H34" s="12">
        <f>IF(A34="","",SUMIFS(Jobs!$H$2:$H$401,Jobs!$B$2:$B$401,A34,Jobs!$K$2:$K$401,Settings!$F$2))</f>
      </c>
      <c r="I34" s="12">
        <f>IF(A34="","",SUMIFS(Jobs!$H$2:$H$401,Jobs!$B$2:$B$401,A34,Jobs!$I$2:$I$401,"No",Jobs!$K$2:$K$401,Settings!$F$2))</f>
      </c>
    </row>
    <row r="35" spans="1:9" x14ac:dyDescent="0.25">
      <c r="A35" s="8"/>
      <c r="B35" s="8"/>
      <c r="C35" s="8"/>
      <c r="D35" s="8"/>
      <c r="E35" s="8"/>
      <c r="F35" s="8"/>
      <c r="G35" s="11">
        <f>IF(A35="","",COUNTIFS(Jobs!$B$2:$B$401,A35,Jobs!$K$2:$K$401,Settings!$F$2))</f>
      </c>
      <c r="H35" s="12">
        <f>IF(A35="","",SUMIFS(Jobs!$H$2:$H$401,Jobs!$B$2:$B$401,A35,Jobs!$K$2:$K$401,Settings!$F$2))</f>
      </c>
      <c r="I35" s="12">
        <f>IF(A35="","",SUMIFS(Jobs!$H$2:$H$401,Jobs!$B$2:$B$401,A35,Jobs!$I$2:$I$401,"No",Jobs!$K$2:$K$401,Settings!$F$2))</f>
      </c>
    </row>
    <row r="36" spans="1:9" x14ac:dyDescent="0.25">
      <c r="A36" s="8"/>
      <c r="B36" s="8"/>
      <c r="C36" s="8"/>
      <c r="D36" s="8"/>
      <c r="E36" s="8"/>
      <c r="F36" s="8"/>
      <c r="G36" s="11">
        <f>IF(A36="","",COUNTIFS(Jobs!$B$2:$B$401,A36,Jobs!$K$2:$K$401,Settings!$F$2))</f>
      </c>
      <c r="H36" s="12">
        <f>IF(A36="","",SUMIFS(Jobs!$H$2:$H$401,Jobs!$B$2:$B$401,A36,Jobs!$K$2:$K$401,Settings!$F$2))</f>
      </c>
      <c r="I36" s="12">
        <f>IF(A36="","",SUMIFS(Jobs!$H$2:$H$401,Jobs!$B$2:$B$401,A36,Jobs!$I$2:$I$401,"No",Jobs!$K$2:$K$401,Settings!$F$2))</f>
      </c>
    </row>
    <row r="37" spans="1:9" x14ac:dyDescent="0.25">
      <c r="A37" s="8"/>
      <c r="B37" s="8"/>
      <c r="C37" s="8"/>
      <c r="D37" s="8"/>
      <c r="E37" s="8"/>
      <c r="F37" s="8"/>
      <c r="G37" s="11">
        <f>IF(A37="","",COUNTIFS(Jobs!$B$2:$B$401,A37,Jobs!$K$2:$K$401,Settings!$F$2))</f>
      </c>
      <c r="H37" s="12">
        <f>IF(A37="","",SUMIFS(Jobs!$H$2:$H$401,Jobs!$B$2:$B$401,A37,Jobs!$K$2:$K$401,Settings!$F$2))</f>
      </c>
      <c r="I37" s="12">
        <f>IF(A37="","",SUMIFS(Jobs!$H$2:$H$401,Jobs!$B$2:$B$401,A37,Jobs!$I$2:$I$401,"No",Jobs!$K$2:$K$401,Settings!$F$2))</f>
      </c>
    </row>
    <row r="38" spans="1:9" x14ac:dyDescent="0.25">
      <c r="A38" s="8"/>
      <c r="B38" s="8"/>
      <c r="C38" s="8"/>
      <c r="D38" s="8"/>
      <c r="E38" s="8"/>
      <c r="F38" s="8"/>
      <c r="G38" s="11">
        <f>IF(A38="","",COUNTIFS(Jobs!$B$2:$B$401,A38,Jobs!$K$2:$K$401,Settings!$F$2))</f>
      </c>
      <c r="H38" s="12">
        <f>IF(A38="","",SUMIFS(Jobs!$H$2:$H$401,Jobs!$B$2:$B$401,A38,Jobs!$K$2:$K$401,Settings!$F$2))</f>
      </c>
      <c r="I38" s="12">
        <f>IF(A38="","",SUMIFS(Jobs!$H$2:$H$401,Jobs!$B$2:$B$401,A38,Jobs!$I$2:$I$401,"No",Jobs!$K$2:$K$401,Settings!$F$2))</f>
      </c>
    </row>
    <row r="39" spans="1:9" x14ac:dyDescent="0.25">
      <c r="A39" s="8"/>
      <c r="B39" s="8"/>
      <c r="C39" s="8"/>
      <c r="D39" s="8"/>
      <c r="E39" s="8"/>
      <c r="F39" s="8"/>
      <c r="G39" s="11">
        <f>IF(A39="","",COUNTIFS(Jobs!$B$2:$B$401,A39,Jobs!$K$2:$K$401,Settings!$F$2))</f>
      </c>
      <c r="H39" s="12">
        <f>IF(A39="","",SUMIFS(Jobs!$H$2:$H$401,Jobs!$B$2:$B$401,A39,Jobs!$K$2:$K$401,Settings!$F$2))</f>
      </c>
      <c r="I39" s="12">
        <f>IF(A39="","",SUMIFS(Jobs!$H$2:$H$401,Jobs!$B$2:$B$401,A39,Jobs!$I$2:$I$401,"No",Jobs!$K$2:$K$401,Settings!$F$2))</f>
      </c>
    </row>
    <row r="40" spans="1:9" x14ac:dyDescent="0.25">
      <c r="A40" s="8"/>
      <c r="B40" s="8"/>
      <c r="C40" s="8"/>
      <c r="D40" s="8"/>
      <c r="E40" s="8"/>
      <c r="F40" s="8"/>
      <c r="G40" s="11">
        <f>IF(A40="","",COUNTIFS(Jobs!$B$2:$B$401,A40,Jobs!$K$2:$K$401,Settings!$F$2))</f>
      </c>
      <c r="H40" s="12">
        <f>IF(A40="","",SUMIFS(Jobs!$H$2:$H$401,Jobs!$B$2:$B$401,A40,Jobs!$K$2:$K$401,Settings!$F$2))</f>
      </c>
      <c r="I40" s="12">
        <f>IF(A40="","",SUMIFS(Jobs!$H$2:$H$401,Jobs!$B$2:$B$401,A40,Jobs!$I$2:$I$401,"No",Jobs!$K$2:$K$401,Settings!$F$2))</f>
      </c>
    </row>
    <row r="41" spans="1:9" x14ac:dyDescent="0.25">
      <c r="A41" s="8"/>
      <c r="B41" s="8"/>
      <c r="C41" s="8"/>
      <c r="D41" s="8"/>
      <c r="E41" s="8"/>
      <c r="F41" s="8"/>
      <c r="G41" s="11">
        <f>IF(A41="","",COUNTIFS(Jobs!$B$2:$B$401,A41,Jobs!$K$2:$K$401,Settings!$F$2))</f>
      </c>
      <c r="H41" s="12">
        <f>IF(A41="","",SUMIFS(Jobs!$H$2:$H$401,Jobs!$B$2:$B$401,A41,Jobs!$K$2:$K$401,Settings!$F$2))</f>
      </c>
      <c r="I41" s="12">
        <f>IF(A41="","",SUMIFS(Jobs!$H$2:$H$401,Jobs!$B$2:$B$401,A41,Jobs!$I$2:$I$401,"No",Jobs!$K$2:$K$401,Settings!$F$2))</f>
      </c>
    </row>
    <row r="42" spans="1:9" x14ac:dyDescent="0.25">
      <c r="A42" s="8"/>
      <c r="B42" s="8"/>
      <c r="C42" s="8"/>
      <c r="D42" s="8"/>
      <c r="E42" s="8"/>
      <c r="F42" s="8"/>
      <c r="G42" s="11">
        <f>IF(A42="","",COUNTIFS(Jobs!$B$2:$B$401,A42,Jobs!$K$2:$K$401,Settings!$F$2))</f>
      </c>
      <c r="H42" s="12">
        <f>IF(A42="","",SUMIFS(Jobs!$H$2:$H$401,Jobs!$B$2:$B$401,A42,Jobs!$K$2:$K$401,Settings!$F$2))</f>
      </c>
      <c r="I42" s="12">
        <f>IF(A42="","",SUMIFS(Jobs!$H$2:$H$401,Jobs!$B$2:$B$401,A42,Jobs!$I$2:$I$401,"No",Jobs!$K$2:$K$401,Settings!$F$2))</f>
      </c>
    </row>
    <row r="43" spans="1:9" x14ac:dyDescent="0.25">
      <c r="A43" s="8"/>
      <c r="B43" s="8"/>
      <c r="C43" s="8"/>
      <c r="D43" s="8"/>
      <c r="E43" s="8"/>
      <c r="F43" s="8"/>
      <c r="G43" s="11">
        <f>IF(A43="","",COUNTIFS(Jobs!$B$2:$B$401,A43,Jobs!$K$2:$K$401,Settings!$F$2))</f>
      </c>
      <c r="H43" s="12">
        <f>IF(A43="","",SUMIFS(Jobs!$H$2:$H$401,Jobs!$B$2:$B$401,A43,Jobs!$K$2:$K$401,Settings!$F$2))</f>
      </c>
      <c r="I43" s="12">
        <f>IF(A43="","",SUMIFS(Jobs!$H$2:$H$401,Jobs!$B$2:$B$401,A43,Jobs!$I$2:$I$401,"No",Jobs!$K$2:$K$401,Settings!$F$2))</f>
      </c>
    </row>
    <row r="44" spans="1:9" x14ac:dyDescent="0.25">
      <c r="A44" s="8"/>
      <c r="B44" s="8"/>
      <c r="C44" s="8"/>
      <c r="D44" s="8"/>
      <c r="E44" s="8"/>
      <c r="F44" s="8"/>
      <c r="G44" s="11">
        <f>IF(A44="","",COUNTIFS(Jobs!$B$2:$B$401,A44,Jobs!$K$2:$K$401,Settings!$F$2))</f>
      </c>
      <c r="H44" s="12">
        <f>IF(A44="","",SUMIFS(Jobs!$H$2:$H$401,Jobs!$B$2:$B$401,A44,Jobs!$K$2:$K$401,Settings!$F$2))</f>
      </c>
      <c r="I44" s="12">
        <f>IF(A44="","",SUMIFS(Jobs!$H$2:$H$401,Jobs!$B$2:$B$401,A44,Jobs!$I$2:$I$401,"No",Jobs!$K$2:$K$401,Settings!$F$2))</f>
      </c>
    </row>
    <row r="45" spans="1:9" x14ac:dyDescent="0.25">
      <c r="A45" s="8"/>
      <c r="B45" s="8"/>
      <c r="C45" s="8"/>
      <c r="D45" s="8"/>
      <c r="E45" s="8"/>
      <c r="F45" s="8"/>
      <c r="G45" s="11">
        <f>IF(A45="","",COUNTIFS(Jobs!$B$2:$B$401,A45,Jobs!$K$2:$K$401,Settings!$F$2))</f>
      </c>
      <c r="H45" s="12">
        <f>IF(A45="","",SUMIFS(Jobs!$H$2:$H$401,Jobs!$B$2:$B$401,A45,Jobs!$K$2:$K$401,Settings!$F$2))</f>
      </c>
      <c r="I45" s="12">
        <f>IF(A45="","",SUMIFS(Jobs!$H$2:$H$401,Jobs!$B$2:$B$401,A45,Jobs!$I$2:$I$401,"No",Jobs!$K$2:$K$401,Settings!$F$2))</f>
      </c>
    </row>
    <row r="46" spans="1:9" x14ac:dyDescent="0.25">
      <c r="A46" s="8"/>
      <c r="B46" s="8"/>
      <c r="C46" s="8"/>
      <c r="D46" s="8"/>
      <c r="E46" s="8"/>
      <c r="F46" s="8"/>
      <c r="G46" s="11">
        <f>IF(A46="","",COUNTIFS(Jobs!$B$2:$B$401,A46,Jobs!$K$2:$K$401,Settings!$F$2))</f>
      </c>
      <c r="H46" s="12">
        <f>IF(A46="","",SUMIFS(Jobs!$H$2:$H$401,Jobs!$B$2:$B$401,A46,Jobs!$K$2:$K$401,Settings!$F$2))</f>
      </c>
      <c r="I46" s="12">
        <f>IF(A46="","",SUMIFS(Jobs!$H$2:$H$401,Jobs!$B$2:$B$401,A46,Jobs!$I$2:$I$401,"No",Jobs!$K$2:$K$401,Settings!$F$2))</f>
      </c>
    </row>
    <row r="47" spans="1:9" x14ac:dyDescent="0.25">
      <c r="A47" s="8"/>
      <c r="B47" s="8"/>
      <c r="C47" s="8"/>
      <c r="D47" s="8"/>
      <c r="E47" s="8"/>
      <c r="F47" s="8"/>
      <c r="G47" s="11">
        <f>IF(A47="","",COUNTIFS(Jobs!$B$2:$B$401,A47,Jobs!$K$2:$K$401,Settings!$F$2))</f>
      </c>
      <c r="H47" s="12">
        <f>IF(A47="","",SUMIFS(Jobs!$H$2:$H$401,Jobs!$B$2:$B$401,A47,Jobs!$K$2:$K$401,Settings!$F$2))</f>
      </c>
      <c r="I47" s="12">
        <f>IF(A47="","",SUMIFS(Jobs!$H$2:$H$401,Jobs!$B$2:$B$401,A47,Jobs!$I$2:$I$401,"No",Jobs!$K$2:$K$401,Settings!$F$2))</f>
      </c>
    </row>
    <row r="48" spans="1:9" x14ac:dyDescent="0.25">
      <c r="A48" s="8"/>
      <c r="B48" s="8"/>
      <c r="C48" s="8"/>
      <c r="D48" s="8"/>
      <c r="E48" s="8"/>
      <c r="F48" s="8"/>
      <c r="G48" s="11">
        <f>IF(A48="","",COUNTIFS(Jobs!$B$2:$B$401,A48,Jobs!$K$2:$K$401,Settings!$F$2))</f>
      </c>
      <c r="H48" s="12">
        <f>IF(A48="","",SUMIFS(Jobs!$H$2:$H$401,Jobs!$B$2:$B$401,A48,Jobs!$K$2:$K$401,Settings!$F$2))</f>
      </c>
      <c r="I48" s="12">
        <f>IF(A48="","",SUMIFS(Jobs!$H$2:$H$401,Jobs!$B$2:$B$401,A48,Jobs!$I$2:$I$401,"No",Jobs!$K$2:$K$401,Settings!$F$2))</f>
      </c>
    </row>
    <row r="49" spans="1:9" x14ac:dyDescent="0.25">
      <c r="A49" s="8"/>
      <c r="B49" s="8"/>
      <c r="C49" s="8"/>
      <c r="D49" s="8"/>
      <c r="E49" s="8"/>
      <c r="F49" s="8"/>
      <c r="G49" s="11">
        <f>IF(A49="","",COUNTIFS(Jobs!$B$2:$B$401,A49,Jobs!$K$2:$K$401,Settings!$F$2))</f>
      </c>
      <c r="H49" s="12">
        <f>IF(A49="","",SUMIFS(Jobs!$H$2:$H$401,Jobs!$B$2:$B$401,A49,Jobs!$K$2:$K$401,Settings!$F$2))</f>
      </c>
      <c r="I49" s="12">
        <f>IF(A49="","",SUMIFS(Jobs!$H$2:$H$401,Jobs!$B$2:$B$401,A49,Jobs!$I$2:$I$401,"No",Jobs!$K$2:$K$401,Settings!$F$2))</f>
      </c>
    </row>
    <row r="50" spans="1:9" x14ac:dyDescent="0.25">
      <c r="A50" s="8"/>
      <c r="B50" s="8"/>
      <c r="C50" s="8"/>
      <c r="D50" s="8"/>
      <c r="E50" s="8"/>
      <c r="F50" s="8"/>
      <c r="G50" s="11">
        <f>IF(A50="","",COUNTIFS(Jobs!$B$2:$B$401,A50,Jobs!$K$2:$K$401,Settings!$F$2))</f>
      </c>
      <c r="H50" s="12">
        <f>IF(A50="","",SUMIFS(Jobs!$H$2:$H$401,Jobs!$B$2:$B$401,A50,Jobs!$K$2:$K$401,Settings!$F$2))</f>
      </c>
      <c r="I50" s="12">
        <f>IF(A50="","",SUMIFS(Jobs!$H$2:$H$401,Jobs!$B$2:$B$401,A50,Jobs!$I$2:$I$401,"No",Jobs!$K$2:$K$401,Settings!$F$2))</f>
      </c>
    </row>
    <row r="51" spans="1:9" x14ac:dyDescent="0.25">
      <c r="A51" s="8"/>
      <c r="B51" s="8"/>
      <c r="C51" s="8"/>
      <c r="D51" s="8"/>
      <c r="E51" s="8"/>
      <c r="F51" s="8"/>
      <c r="G51" s="11">
        <f>IF(A51="","",COUNTIFS(Jobs!$B$2:$B$401,A51,Jobs!$K$2:$K$401,Settings!$F$2))</f>
      </c>
      <c r="H51" s="12">
        <f>IF(A51="","",SUMIFS(Jobs!$H$2:$H$401,Jobs!$B$2:$B$401,A51,Jobs!$K$2:$K$401,Settings!$F$2))</f>
      </c>
      <c r="I51" s="12">
        <f>IF(A51="","",SUMIFS(Jobs!$H$2:$H$401,Jobs!$B$2:$B$401,A51,Jobs!$I$2:$I$401,"No",Jobs!$K$2:$K$401,Settings!$F$2))</f>
      </c>
    </row>
    <row r="52" spans="1:9" x14ac:dyDescent="0.25">
      <c r="A52" s="8"/>
      <c r="B52" s="8"/>
      <c r="C52" s="8"/>
      <c r="D52" s="8"/>
      <c r="E52" s="8"/>
      <c r="F52" s="8"/>
      <c r="G52" s="11">
        <f>IF(A52="","",COUNTIFS(Jobs!$B$2:$B$401,A52,Jobs!$K$2:$K$401,Settings!$F$2))</f>
      </c>
      <c r="H52" s="12">
        <f>IF(A52="","",SUMIFS(Jobs!$H$2:$H$401,Jobs!$B$2:$B$401,A52,Jobs!$K$2:$K$401,Settings!$F$2))</f>
      </c>
      <c r="I52" s="12">
        <f>IF(A52="","",SUMIFS(Jobs!$H$2:$H$401,Jobs!$B$2:$B$401,A52,Jobs!$I$2:$I$401,"No",Jobs!$K$2:$K$401,Settings!$F$2))</f>
      </c>
    </row>
    <row r="53" spans="1:9" x14ac:dyDescent="0.25">
      <c r="A53" s="8"/>
      <c r="B53" s="8"/>
      <c r="C53" s="8"/>
      <c r="D53" s="8"/>
      <c r="E53" s="8"/>
      <c r="F53" s="8"/>
      <c r="G53" s="11">
        <f>IF(A53="","",COUNTIFS(Jobs!$B$2:$B$401,A53,Jobs!$K$2:$K$401,Settings!$F$2))</f>
      </c>
      <c r="H53" s="12">
        <f>IF(A53="","",SUMIFS(Jobs!$H$2:$H$401,Jobs!$B$2:$B$401,A53,Jobs!$K$2:$K$401,Settings!$F$2))</f>
      </c>
      <c r="I53" s="12">
        <f>IF(A53="","",SUMIFS(Jobs!$H$2:$H$401,Jobs!$B$2:$B$401,A53,Jobs!$I$2:$I$401,"No",Jobs!$K$2:$K$401,Settings!$F$2))</f>
      </c>
    </row>
    <row r="54" spans="1:9" x14ac:dyDescent="0.25">
      <c r="A54" s="8"/>
      <c r="B54" s="8"/>
      <c r="C54" s="8"/>
      <c r="D54" s="8"/>
      <c r="E54" s="8"/>
      <c r="F54" s="8"/>
      <c r="G54" s="11">
        <f>IF(A54="","",COUNTIFS(Jobs!$B$2:$B$401,A54,Jobs!$K$2:$K$401,Settings!$F$2))</f>
      </c>
      <c r="H54" s="12">
        <f>IF(A54="","",SUMIFS(Jobs!$H$2:$H$401,Jobs!$B$2:$B$401,A54,Jobs!$K$2:$K$401,Settings!$F$2))</f>
      </c>
      <c r="I54" s="12">
        <f>IF(A54="","",SUMIFS(Jobs!$H$2:$H$401,Jobs!$B$2:$B$401,A54,Jobs!$I$2:$I$401,"No",Jobs!$K$2:$K$401,Settings!$F$2))</f>
      </c>
    </row>
    <row r="55" spans="1:9" x14ac:dyDescent="0.25">
      <c r="A55" s="8"/>
      <c r="B55" s="8"/>
      <c r="C55" s="8"/>
      <c r="D55" s="8"/>
      <c r="E55" s="8"/>
      <c r="F55" s="8"/>
      <c r="G55" s="11">
        <f>IF(A55="","",COUNTIFS(Jobs!$B$2:$B$401,A55,Jobs!$K$2:$K$401,Settings!$F$2))</f>
      </c>
      <c r="H55" s="12">
        <f>IF(A55="","",SUMIFS(Jobs!$H$2:$H$401,Jobs!$B$2:$B$401,A55,Jobs!$K$2:$K$401,Settings!$F$2))</f>
      </c>
      <c r="I55" s="12">
        <f>IF(A55="","",SUMIFS(Jobs!$H$2:$H$401,Jobs!$B$2:$B$401,A55,Jobs!$I$2:$I$401,"No",Jobs!$K$2:$K$401,Settings!$F$2))</f>
      </c>
    </row>
    <row r="56" spans="1:9" x14ac:dyDescent="0.25">
      <c r="A56" s="8"/>
      <c r="B56" s="8"/>
      <c r="C56" s="8"/>
      <c r="D56" s="8"/>
      <c r="E56" s="8"/>
      <c r="F56" s="8"/>
      <c r="G56" s="11">
        <f>IF(A56="","",COUNTIFS(Jobs!$B$2:$B$401,A56,Jobs!$K$2:$K$401,Settings!$F$2))</f>
      </c>
      <c r="H56" s="12">
        <f>IF(A56="","",SUMIFS(Jobs!$H$2:$H$401,Jobs!$B$2:$B$401,A56,Jobs!$K$2:$K$401,Settings!$F$2))</f>
      </c>
      <c r="I56" s="12">
        <f>IF(A56="","",SUMIFS(Jobs!$H$2:$H$401,Jobs!$B$2:$B$401,A56,Jobs!$I$2:$I$401,"No",Jobs!$K$2:$K$401,Settings!$F$2))</f>
      </c>
    </row>
    <row r="57" spans="1:9" x14ac:dyDescent="0.25">
      <c r="A57" s="8"/>
      <c r="B57" s="8"/>
      <c r="C57" s="8"/>
      <c r="D57" s="8"/>
      <c r="E57" s="8"/>
      <c r="F57" s="8"/>
      <c r="G57" s="11">
        <f>IF(A57="","",COUNTIFS(Jobs!$B$2:$B$401,A57,Jobs!$K$2:$K$401,Settings!$F$2))</f>
      </c>
      <c r="H57" s="12">
        <f>IF(A57="","",SUMIFS(Jobs!$H$2:$H$401,Jobs!$B$2:$B$401,A57,Jobs!$K$2:$K$401,Settings!$F$2))</f>
      </c>
      <c r="I57" s="12">
        <f>IF(A57="","",SUMIFS(Jobs!$H$2:$H$401,Jobs!$B$2:$B$401,A57,Jobs!$I$2:$I$401,"No",Jobs!$K$2:$K$401,Settings!$F$2))</f>
      </c>
    </row>
    <row r="58" spans="1:9" x14ac:dyDescent="0.25">
      <c r="A58" s="8"/>
      <c r="B58" s="8"/>
      <c r="C58" s="8"/>
      <c r="D58" s="8"/>
      <c r="E58" s="8"/>
      <c r="F58" s="8"/>
      <c r="G58" s="11">
        <f>IF(A58="","",COUNTIFS(Jobs!$B$2:$B$401,A58,Jobs!$K$2:$K$401,Settings!$F$2))</f>
      </c>
      <c r="H58" s="12">
        <f>IF(A58="","",SUMIFS(Jobs!$H$2:$H$401,Jobs!$B$2:$B$401,A58,Jobs!$K$2:$K$401,Settings!$F$2))</f>
      </c>
      <c r="I58" s="12">
        <f>IF(A58="","",SUMIFS(Jobs!$H$2:$H$401,Jobs!$B$2:$B$401,A58,Jobs!$I$2:$I$401,"No",Jobs!$K$2:$K$401,Settings!$F$2))</f>
      </c>
    </row>
    <row r="59" spans="1:9" x14ac:dyDescent="0.25">
      <c r="A59" s="8"/>
      <c r="B59" s="8"/>
      <c r="C59" s="8"/>
      <c r="D59" s="8"/>
      <c r="E59" s="8"/>
      <c r="F59" s="8"/>
      <c r="G59" s="11">
        <f>IF(A59="","",COUNTIFS(Jobs!$B$2:$B$401,A59,Jobs!$K$2:$K$401,Settings!$F$2))</f>
      </c>
      <c r="H59" s="12">
        <f>IF(A59="","",SUMIFS(Jobs!$H$2:$H$401,Jobs!$B$2:$B$401,A59,Jobs!$K$2:$K$401,Settings!$F$2))</f>
      </c>
      <c r="I59" s="12">
        <f>IF(A59="","",SUMIFS(Jobs!$H$2:$H$401,Jobs!$B$2:$B$401,A59,Jobs!$I$2:$I$401,"No",Jobs!$K$2:$K$401,Settings!$F$2))</f>
      </c>
    </row>
    <row r="60" spans="1:9" x14ac:dyDescent="0.25">
      <c r="A60" s="8"/>
      <c r="B60" s="8"/>
      <c r="C60" s="8"/>
      <c r="D60" s="8"/>
      <c r="E60" s="8"/>
      <c r="F60" s="8"/>
      <c r="G60" s="11">
        <f>IF(A60="","",COUNTIFS(Jobs!$B$2:$B$401,A60,Jobs!$K$2:$K$401,Settings!$F$2))</f>
      </c>
      <c r="H60" s="12">
        <f>IF(A60="","",SUMIFS(Jobs!$H$2:$H$401,Jobs!$B$2:$B$401,A60,Jobs!$K$2:$K$401,Settings!$F$2))</f>
      </c>
      <c r="I60" s="12">
        <f>IF(A60="","",SUMIFS(Jobs!$H$2:$H$401,Jobs!$B$2:$B$401,A60,Jobs!$I$2:$I$401,"No",Jobs!$K$2:$K$401,Settings!$F$2))</f>
      </c>
    </row>
    <row r="61" spans="1:9" x14ac:dyDescent="0.25">
      <c r="A61" s="8"/>
      <c r="B61" s="8"/>
      <c r="C61" s="8"/>
      <c r="D61" s="8"/>
      <c r="E61" s="8"/>
      <c r="F61" s="8"/>
      <c r="G61" s="11">
        <f>IF(A61="","",COUNTIFS(Jobs!$B$2:$B$401,A61,Jobs!$K$2:$K$401,Settings!$F$2))</f>
      </c>
      <c r="H61" s="12">
        <f>IF(A61="","",SUMIFS(Jobs!$H$2:$H$401,Jobs!$B$2:$B$401,A61,Jobs!$K$2:$K$401,Settings!$F$2))</f>
      </c>
      <c r="I61" s="12">
        <f>IF(A61="","",SUMIFS(Jobs!$H$2:$H$401,Jobs!$B$2:$B$401,A61,Jobs!$I$2:$I$401,"No",Jobs!$K$2:$K$401,Settings!$F$2))</f>
      </c>
    </row>
    <row r="62" spans="1:9" x14ac:dyDescent="0.25">
      <c r="A62" s="8"/>
      <c r="B62" s="8"/>
      <c r="C62" s="8"/>
      <c r="D62" s="8"/>
      <c r="E62" s="8"/>
      <c r="F62" s="8"/>
      <c r="G62" s="11">
        <f>IF(A62="","",COUNTIFS(Jobs!$B$2:$B$401,A62,Jobs!$K$2:$K$401,Settings!$F$2))</f>
      </c>
      <c r="H62" s="12">
        <f>IF(A62="","",SUMIFS(Jobs!$H$2:$H$401,Jobs!$B$2:$B$401,A62,Jobs!$K$2:$K$401,Settings!$F$2))</f>
      </c>
      <c r="I62" s="12">
        <f>IF(A62="","",SUMIFS(Jobs!$H$2:$H$401,Jobs!$B$2:$B$401,A62,Jobs!$I$2:$I$401,"No",Jobs!$K$2:$K$401,Settings!$F$2))</f>
      </c>
    </row>
    <row r="63" spans="1:9" x14ac:dyDescent="0.25">
      <c r="A63" s="8"/>
      <c r="B63" s="8"/>
      <c r="C63" s="8"/>
      <c r="D63" s="8"/>
      <c r="E63" s="8"/>
      <c r="F63" s="8"/>
      <c r="G63" s="11">
        <f>IF(A63="","",COUNTIFS(Jobs!$B$2:$B$401,A63,Jobs!$K$2:$K$401,Settings!$F$2))</f>
      </c>
      <c r="H63" s="12">
        <f>IF(A63="","",SUMIFS(Jobs!$H$2:$H$401,Jobs!$B$2:$B$401,A63,Jobs!$K$2:$K$401,Settings!$F$2))</f>
      </c>
      <c r="I63" s="12">
        <f>IF(A63="","",SUMIFS(Jobs!$H$2:$H$401,Jobs!$B$2:$B$401,A63,Jobs!$I$2:$I$401,"No",Jobs!$K$2:$K$401,Settings!$F$2))</f>
      </c>
    </row>
    <row r="64" spans="1:9" x14ac:dyDescent="0.25">
      <c r="A64" s="8"/>
      <c r="B64" s="8"/>
      <c r="C64" s="8"/>
      <c r="D64" s="8"/>
      <c r="E64" s="8"/>
      <c r="F64" s="8"/>
      <c r="G64" s="11">
        <f>IF(A64="","",COUNTIFS(Jobs!$B$2:$B$401,A64,Jobs!$K$2:$K$401,Settings!$F$2))</f>
      </c>
      <c r="H64" s="12">
        <f>IF(A64="","",SUMIFS(Jobs!$H$2:$H$401,Jobs!$B$2:$B$401,A64,Jobs!$K$2:$K$401,Settings!$F$2))</f>
      </c>
      <c r="I64" s="12">
        <f>IF(A64="","",SUMIFS(Jobs!$H$2:$H$401,Jobs!$B$2:$B$401,A64,Jobs!$I$2:$I$401,"No",Jobs!$K$2:$K$401,Settings!$F$2))</f>
      </c>
    </row>
    <row r="65" spans="1:9" x14ac:dyDescent="0.25">
      <c r="A65" s="8"/>
      <c r="B65" s="8"/>
      <c r="C65" s="8"/>
      <c r="D65" s="8"/>
      <c r="E65" s="8"/>
      <c r="F65" s="8"/>
      <c r="G65" s="11">
        <f>IF(A65="","",COUNTIFS(Jobs!$B$2:$B$401,A65,Jobs!$K$2:$K$401,Settings!$F$2))</f>
      </c>
      <c r="H65" s="12">
        <f>IF(A65="","",SUMIFS(Jobs!$H$2:$H$401,Jobs!$B$2:$B$401,A65,Jobs!$K$2:$K$401,Settings!$F$2))</f>
      </c>
      <c r="I65" s="12">
        <f>IF(A65="","",SUMIFS(Jobs!$H$2:$H$401,Jobs!$B$2:$B$401,A65,Jobs!$I$2:$I$401,"No",Jobs!$K$2:$K$401,Settings!$F$2))</f>
      </c>
    </row>
    <row r="66" spans="1:9" x14ac:dyDescent="0.25">
      <c r="A66" s="8"/>
      <c r="B66" s="8"/>
      <c r="C66" s="8"/>
      <c r="D66" s="8"/>
      <c r="E66" s="8"/>
      <c r="F66" s="8"/>
      <c r="G66" s="11">
        <f>IF(A66="","",COUNTIFS(Jobs!$B$2:$B$401,A66,Jobs!$K$2:$K$401,Settings!$F$2))</f>
      </c>
      <c r="H66" s="12">
        <f>IF(A66="","",SUMIFS(Jobs!$H$2:$H$401,Jobs!$B$2:$B$401,A66,Jobs!$K$2:$K$401,Settings!$F$2))</f>
      </c>
      <c r="I66" s="12">
        <f>IF(A66="","",SUMIFS(Jobs!$H$2:$H$401,Jobs!$B$2:$B$401,A66,Jobs!$I$2:$I$401,"No",Jobs!$K$2:$K$401,Settings!$F$2))</f>
      </c>
    </row>
    <row r="67" spans="1:9" x14ac:dyDescent="0.25">
      <c r="A67" s="8"/>
      <c r="B67" s="8"/>
      <c r="C67" s="8"/>
      <c r="D67" s="8"/>
      <c r="E67" s="8"/>
      <c r="F67" s="8"/>
      <c r="G67" s="11">
        <f>IF(A67="","",COUNTIFS(Jobs!$B$2:$B$401,A67,Jobs!$K$2:$K$401,Settings!$F$2))</f>
      </c>
      <c r="H67" s="12">
        <f>IF(A67="","",SUMIFS(Jobs!$H$2:$H$401,Jobs!$B$2:$B$401,A67,Jobs!$K$2:$K$401,Settings!$F$2))</f>
      </c>
      <c r="I67" s="12">
        <f>IF(A67="","",SUMIFS(Jobs!$H$2:$H$401,Jobs!$B$2:$B$401,A67,Jobs!$I$2:$I$401,"No",Jobs!$K$2:$K$401,Settings!$F$2))</f>
      </c>
    </row>
    <row r="68" spans="1:9" x14ac:dyDescent="0.25">
      <c r="A68" s="8"/>
      <c r="B68" s="8"/>
      <c r="C68" s="8"/>
      <c r="D68" s="8"/>
      <c r="E68" s="8"/>
      <c r="F68" s="8"/>
      <c r="G68" s="11">
        <f>IF(A68="","",COUNTIFS(Jobs!$B$2:$B$401,A68,Jobs!$K$2:$K$401,Settings!$F$2))</f>
      </c>
      <c r="H68" s="12">
        <f>IF(A68="","",SUMIFS(Jobs!$H$2:$H$401,Jobs!$B$2:$B$401,A68,Jobs!$K$2:$K$401,Settings!$F$2))</f>
      </c>
      <c r="I68" s="12">
        <f>IF(A68="","",SUMIFS(Jobs!$H$2:$H$401,Jobs!$B$2:$B$401,A68,Jobs!$I$2:$I$401,"No",Jobs!$K$2:$K$401,Settings!$F$2))</f>
      </c>
    </row>
    <row r="69" spans="1:9" x14ac:dyDescent="0.25">
      <c r="A69" s="8"/>
      <c r="B69" s="8"/>
      <c r="C69" s="8"/>
      <c r="D69" s="8"/>
      <c r="E69" s="8"/>
      <c r="F69" s="8"/>
      <c r="G69" s="11">
        <f>IF(A69="","",COUNTIFS(Jobs!$B$2:$B$401,A69,Jobs!$K$2:$K$401,Settings!$F$2))</f>
      </c>
      <c r="H69" s="12">
        <f>IF(A69="","",SUMIFS(Jobs!$H$2:$H$401,Jobs!$B$2:$B$401,A69,Jobs!$K$2:$K$401,Settings!$F$2))</f>
      </c>
      <c r="I69" s="12">
        <f>IF(A69="","",SUMIFS(Jobs!$H$2:$H$401,Jobs!$B$2:$B$401,A69,Jobs!$I$2:$I$401,"No",Jobs!$K$2:$K$401,Settings!$F$2))</f>
      </c>
    </row>
    <row r="70" spans="1:9" x14ac:dyDescent="0.25">
      <c r="A70" s="8"/>
      <c r="B70" s="8"/>
      <c r="C70" s="8"/>
      <c r="D70" s="8"/>
      <c r="E70" s="8"/>
      <c r="F70" s="8"/>
      <c r="G70" s="11">
        <f>IF(A70="","",COUNTIFS(Jobs!$B$2:$B$401,A70,Jobs!$K$2:$K$401,Settings!$F$2))</f>
      </c>
      <c r="H70" s="12">
        <f>IF(A70="","",SUMIFS(Jobs!$H$2:$H$401,Jobs!$B$2:$B$401,A70,Jobs!$K$2:$K$401,Settings!$F$2))</f>
      </c>
      <c r="I70" s="12">
        <f>IF(A70="","",SUMIFS(Jobs!$H$2:$H$401,Jobs!$B$2:$B$401,A70,Jobs!$I$2:$I$401,"No",Jobs!$K$2:$K$401,Settings!$F$2))</f>
      </c>
    </row>
    <row r="71" spans="1:9" x14ac:dyDescent="0.25">
      <c r="A71" s="8"/>
      <c r="B71" s="8"/>
      <c r="C71" s="8"/>
      <c r="D71" s="8"/>
      <c r="E71" s="8"/>
      <c r="F71" s="8"/>
      <c r="G71" s="11">
        <f>IF(A71="","",COUNTIFS(Jobs!$B$2:$B$401,A71,Jobs!$K$2:$K$401,Settings!$F$2))</f>
      </c>
      <c r="H71" s="12">
        <f>IF(A71="","",SUMIFS(Jobs!$H$2:$H$401,Jobs!$B$2:$B$401,A71,Jobs!$K$2:$K$401,Settings!$F$2))</f>
      </c>
      <c r="I71" s="12">
        <f>IF(A71="","",SUMIFS(Jobs!$H$2:$H$401,Jobs!$B$2:$B$401,A71,Jobs!$I$2:$I$401,"No",Jobs!$K$2:$K$401,Settings!$F$2))</f>
      </c>
    </row>
    <row r="72" spans="1:9" x14ac:dyDescent="0.25">
      <c r="A72" s="8"/>
      <c r="B72" s="8"/>
      <c r="C72" s="8"/>
      <c r="D72" s="8"/>
      <c r="E72" s="8"/>
      <c r="F72" s="8"/>
      <c r="G72" s="11">
        <f>IF(A72="","",COUNTIFS(Jobs!$B$2:$B$401,A72,Jobs!$K$2:$K$401,Settings!$F$2))</f>
      </c>
      <c r="H72" s="12">
        <f>IF(A72="","",SUMIFS(Jobs!$H$2:$H$401,Jobs!$B$2:$B$401,A72,Jobs!$K$2:$K$401,Settings!$F$2))</f>
      </c>
      <c r="I72" s="12">
        <f>IF(A72="","",SUMIFS(Jobs!$H$2:$H$401,Jobs!$B$2:$B$401,A72,Jobs!$I$2:$I$401,"No",Jobs!$K$2:$K$401,Settings!$F$2))</f>
      </c>
    </row>
    <row r="73" spans="1:9" x14ac:dyDescent="0.25">
      <c r="A73" s="8"/>
      <c r="B73" s="8"/>
      <c r="C73" s="8"/>
      <c r="D73" s="8"/>
      <c r="E73" s="8"/>
      <c r="F73" s="8"/>
      <c r="G73" s="11">
        <f>IF(A73="","",COUNTIFS(Jobs!$B$2:$B$401,A73,Jobs!$K$2:$K$401,Settings!$F$2))</f>
      </c>
      <c r="H73" s="12">
        <f>IF(A73="","",SUMIFS(Jobs!$H$2:$H$401,Jobs!$B$2:$B$401,A73,Jobs!$K$2:$K$401,Settings!$F$2))</f>
      </c>
      <c r="I73" s="12">
        <f>IF(A73="","",SUMIFS(Jobs!$H$2:$H$401,Jobs!$B$2:$B$401,A73,Jobs!$I$2:$I$401,"No",Jobs!$K$2:$K$401,Settings!$F$2))</f>
      </c>
    </row>
    <row r="74" spans="1:9" x14ac:dyDescent="0.25">
      <c r="A74" s="8"/>
      <c r="B74" s="8"/>
      <c r="C74" s="8"/>
      <c r="D74" s="8"/>
      <c r="E74" s="8"/>
      <c r="F74" s="8"/>
      <c r="G74" s="11">
        <f>IF(A74="","",COUNTIFS(Jobs!$B$2:$B$401,A74,Jobs!$K$2:$K$401,Settings!$F$2))</f>
      </c>
      <c r="H74" s="12">
        <f>IF(A74="","",SUMIFS(Jobs!$H$2:$H$401,Jobs!$B$2:$B$401,A74,Jobs!$K$2:$K$401,Settings!$F$2))</f>
      </c>
      <c r="I74" s="12">
        <f>IF(A74="","",SUMIFS(Jobs!$H$2:$H$401,Jobs!$B$2:$B$401,A74,Jobs!$I$2:$I$401,"No",Jobs!$K$2:$K$401,Settings!$F$2))</f>
      </c>
    </row>
    <row r="75" spans="1:9" x14ac:dyDescent="0.25">
      <c r="A75" s="8"/>
      <c r="B75" s="8"/>
      <c r="C75" s="8"/>
      <c r="D75" s="8"/>
      <c r="E75" s="8"/>
      <c r="F75" s="8"/>
      <c r="G75" s="11">
        <f>IF(A75="","",COUNTIFS(Jobs!$B$2:$B$401,A75,Jobs!$K$2:$K$401,Settings!$F$2))</f>
      </c>
      <c r="H75" s="12">
        <f>IF(A75="","",SUMIFS(Jobs!$H$2:$H$401,Jobs!$B$2:$B$401,A75,Jobs!$K$2:$K$401,Settings!$F$2))</f>
      </c>
      <c r="I75" s="12">
        <f>IF(A75="","",SUMIFS(Jobs!$H$2:$H$401,Jobs!$B$2:$B$401,A75,Jobs!$I$2:$I$401,"No",Jobs!$K$2:$K$401,Settings!$F$2))</f>
      </c>
    </row>
    <row r="76" spans="1:9" x14ac:dyDescent="0.25">
      <c r="A76" s="8"/>
      <c r="B76" s="8"/>
      <c r="C76" s="8"/>
      <c r="D76" s="8"/>
      <c r="E76" s="8"/>
      <c r="F76" s="8"/>
      <c r="G76" s="11">
        <f>IF(A76="","",COUNTIFS(Jobs!$B$2:$B$401,A76,Jobs!$K$2:$K$401,Settings!$F$2))</f>
      </c>
      <c r="H76" s="12">
        <f>IF(A76="","",SUMIFS(Jobs!$H$2:$H$401,Jobs!$B$2:$B$401,A76,Jobs!$K$2:$K$401,Settings!$F$2))</f>
      </c>
      <c r="I76" s="12">
        <f>IF(A76="","",SUMIFS(Jobs!$H$2:$H$401,Jobs!$B$2:$B$401,A76,Jobs!$I$2:$I$401,"No",Jobs!$K$2:$K$401,Settings!$F$2))</f>
      </c>
    </row>
    <row r="77" spans="1:9" x14ac:dyDescent="0.25">
      <c r="A77" s="8"/>
      <c r="B77" s="8"/>
      <c r="C77" s="8"/>
      <c r="D77" s="8"/>
      <c r="E77" s="8"/>
      <c r="F77" s="8"/>
      <c r="G77" s="11">
        <f>IF(A77="","",COUNTIFS(Jobs!$B$2:$B$401,A77,Jobs!$K$2:$K$401,Settings!$F$2))</f>
      </c>
      <c r="H77" s="12">
        <f>IF(A77="","",SUMIFS(Jobs!$H$2:$H$401,Jobs!$B$2:$B$401,A77,Jobs!$K$2:$K$401,Settings!$F$2))</f>
      </c>
      <c r="I77" s="12">
        <f>IF(A77="","",SUMIFS(Jobs!$H$2:$H$401,Jobs!$B$2:$B$401,A77,Jobs!$I$2:$I$401,"No",Jobs!$K$2:$K$401,Settings!$F$2))</f>
      </c>
    </row>
    <row r="78" spans="1:9" x14ac:dyDescent="0.25">
      <c r="A78" s="8"/>
      <c r="B78" s="8"/>
      <c r="C78" s="8"/>
      <c r="D78" s="8"/>
      <c r="E78" s="8"/>
      <c r="F78" s="8"/>
      <c r="G78" s="11">
        <f>IF(A78="","",COUNTIFS(Jobs!$B$2:$B$401,A78,Jobs!$K$2:$K$401,Settings!$F$2))</f>
      </c>
      <c r="H78" s="12">
        <f>IF(A78="","",SUMIFS(Jobs!$H$2:$H$401,Jobs!$B$2:$B$401,A78,Jobs!$K$2:$K$401,Settings!$F$2))</f>
      </c>
      <c r="I78" s="12">
        <f>IF(A78="","",SUMIFS(Jobs!$H$2:$H$401,Jobs!$B$2:$B$401,A78,Jobs!$I$2:$I$401,"No",Jobs!$K$2:$K$401,Settings!$F$2))</f>
      </c>
    </row>
    <row r="79" spans="1:9" x14ac:dyDescent="0.25">
      <c r="A79" s="8"/>
      <c r="B79" s="8"/>
      <c r="C79" s="8"/>
      <c r="D79" s="8"/>
      <c r="E79" s="8"/>
      <c r="F79" s="8"/>
      <c r="G79" s="11">
        <f>IF(A79="","",COUNTIFS(Jobs!$B$2:$B$401,A79,Jobs!$K$2:$K$401,Settings!$F$2))</f>
      </c>
      <c r="H79" s="12">
        <f>IF(A79="","",SUMIFS(Jobs!$H$2:$H$401,Jobs!$B$2:$B$401,A79,Jobs!$K$2:$K$401,Settings!$F$2))</f>
      </c>
      <c r="I79" s="12">
        <f>IF(A79="","",SUMIFS(Jobs!$H$2:$H$401,Jobs!$B$2:$B$401,A79,Jobs!$I$2:$I$401,"No",Jobs!$K$2:$K$401,Settings!$F$2))</f>
      </c>
    </row>
    <row r="80" spans="1:9" x14ac:dyDescent="0.25">
      <c r="A80" s="8"/>
      <c r="B80" s="8"/>
      <c r="C80" s="8"/>
      <c r="D80" s="8"/>
      <c r="E80" s="8"/>
      <c r="F80" s="8"/>
      <c r="G80" s="11">
        <f>IF(A80="","",COUNTIFS(Jobs!$B$2:$B$401,A80,Jobs!$K$2:$K$401,Settings!$F$2))</f>
      </c>
      <c r="H80" s="12">
        <f>IF(A80="","",SUMIFS(Jobs!$H$2:$H$401,Jobs!$B$2:$B$401,A80,Jobs!$K$2:$K$401,Settings!$F$2))</f>
      </c>
      <c r="I80" s="12">
        <f>IF(A80="","",SUMIFS(Jobs!$H$2:$H$401,Jobs!$B$2:$B$401,A80,Jobs!$I$2:$I$401,"No",Jobs!$K$2:$K$401,Settings!$F$2))</f>
      </c>
    </row>
    <row r="81" spans="1:9" x14ac:dyDescent="0.25">
      <c r="A81" s="8"/>
      <c r="B81" s="8"/>
      <c r="C81" s="8"/>
      <c r="D81" s="8"/>
      <c r="E81" s="8"/>
      <c r="F81" s="8"/>
      <c r="G81" s="11">
        <f>IF(A81="","",COUNTIFS(Jobs!$B$2:$B$401,A81,Jobs!$K$2:$K$401,Settings!$F$2))</f>
      </c>
      <c r="H81" s="12">
        <f>IF(A81="","",SUMIFS(Jobs!$H$2:$H$401,Jobs!$B$2:$B$401,A81,Jobs!$K$2:$K$401,Settings!$F$2))</f>
      </c>
      <c r="I81" s="12">
        <f>IF(A81="","",SUMIFS(Jobs!$H$2:$H$401,Jobs!$B$2:$B$401,A81,Jobs!$I$2:$I$401,"No",Jobs!$K$2:$K$401,Settings!$F$2))</f>
      </c>
    </row>
    <row r="82" spans="1:9" x14ac:dyDescent="0.25">
      <c r="A82" s="8"/>
      <c r="B82" s="8"/>
      <c r="C82" s="8"/>
      <c r="D82" s="8"/>
      <c r="E82" s="8"/>
      <c r="F82" s="8"/>
      <c r="G82" s="11">
        <f>IF(A82="","",COUNTIFS(Jobs!$B$2:$B$401,A82,Jobs!$K$2:$K$401,Settings!$F$2))</f>
      </c>
      <c r="H82" s="12">
        <f>IF(A82="","",SUMIFS(Jobs!$H$2:$H$401,Jobs!$B$2:$B$401,A82,Jobs!$K$2:$K$401,Settings!$F$2))</f>
      </c>
      <c r="I82" s="12">
        <f>IF(A82="","",SUMIFS(Jobs!$H$2:$H$401,Jobs!$B$2:$B$401,A82,Jobs!$I$2:$I$401,"No",Jobs!$K$2:$K$401,Settings!$F$2))</f>
      </c>
    </row>
    <row r="83" spans="1:9" x14ac:dyDescent="0.25">
      <c r="A83" s="8"/>
      <c r="B83" s="8"/>
      <c r="C83" s="8"/>
      <c r="D83" s="8"/>
      <c r="E83" s="8"/>
      <c r="F83" s="8"/>
      <c r="G83" s="11">
        <f>IF(A83="","",COUNTIFS(Jobs!$B$2:$B$401,A83,Jobs!$K$2:$K$401,Settings!$F$2))</f>
      </c>
      <c r="H83" s="12">
        <f>IF(A83="","",SUMIFS(Jobs!$H$2:$H$401,Jobs!$B$2:$B$401,A83,Jobs!$K$2:$K$401,Settings!$F$2))</f>
      </c>
      <c r="I83" s="12">
        <f>IF(A83="","",SUMIFS(Jobs!$H$2:$H$401,Jobs!$B$2:$B$401,A83,Jobs!$I$2:$I$401,"No",Jobs!$K$2:$K$401,Settings!$F$2))</f>
      </c>
    </row>
    <row r="84" spans="1:9" x14ac:dyDescent="0.25">
      <c r="A84" s="8"/>
      <c r="B84" s="8"/>
      <c r="C84" s="8"/>
      <c r="D84" s="8"/>
      <c r="E84" s="8"/>
      <c r="F84" s="8"/>
      <c r="G84" s="11">
        <f>IF(A84="","",COUNTIFS(Jobs!$B$2:$B$401,A84,Jobs!$K$2:$K$401,Settings!$F$2))</f>
      </c>
      <c r="H84" s="12">
        <f>IF(A84="","",SUMIFS(Jobs!$H$2:$H$401,Jobs!$B$2:$B$401,A84,Jobs!$K$2:$K$401,Settings!$F$2))</f>
      </c>
      <c r="I84" s="12">
        <f>IF(A84="","",SUMIFS(Jobs!$H$2:$H$401,Jobs!$B$2:$B$401,A84,Jobs!$I$2:$I$401,"No",Jobs!$K$2:$K$401,Settings!$F$2))</f>
      </c>
    </row>
    <row r="85" spans="1:9" x14ac:dyDescent="0.25">
      <c r="A85" s="8"/>
      <c r="B85" s="8"/>
      <c r="C85" s="8"/>
      <c r="D85" s="8"/>
      <c r="E85" s="8"/>
      <c r="F85" s="8"/>
      <c r="G85" s="11">
        <f>IF(A85="","",COUNTIFS(Jobs!$B$2:$B$401,A85,Jobs!$K$2:$K$401,Settings!$F$2))</f>
      </c>
      <c r="H85" s="12">
        <f>IF(A85="","",SUMIFS(Jobs!$H$2:$H$401,Jobs!$B$2:$B$401,A85,Jobs!$K$2:$K$401,Settings!$F$2))</f>
      </c>
      <c r="I85" s="12">
        <f>IF(A85="","",SUMIFS(Jobs!$H$2:$H$401,Jobs!$B$2:$B$401,A85,Jobs!$I$2:$I$401,"No",Jobs!$K$2:$K$401,Settings!$F$2))</f>
      </c>
    </row>
    <row r="86" spans="1:9" x14ac:dyDescent="0.25">
      <c r="A86" s="8"/>
      <c r="B86" s="8"/>
      <c r="C86" s="8"/>
      <c r="D86" s="8"/>
      <c r="E86" s="8"/>
      <c r="F86" s="8"/>
      <c r="G86" s="11">
        <f>IF(A86="","",COUNTIFS(Jobs!$B$2:$B$401,A86,Jobs!$K$2:$K$401,Settings!$F$2))</f>
      </c>
      <c r="H86" s="12">
        <f>IF(A86="","",SUMIFS(Jobs!$H$2:$H$401,Jobs!$B$2:$B$401,A86,Jobs!$K$2:$K$401,Settings!$F$2))</f>
      </c>
      <c r="I86" s="12">
        <f>IF(A86="","",SUMIFS(Jobs!$H$2:$H$401,Jobs!$B$2:$B$401,A86,Jobs!$I$2:$I$401,"No",Jobs!$K$2:$K$401,Settings!$F$2))</f>
      </c>
    </row>
    <row r="87" spans="1:9" x14ac:dyDescent="0.25">
      <c r="A87" s="8"/>
      <c r="B87" s="8"/>
      <c r="C87" s="8"/>
      <c r="D87" s="8"/>
      <c r="E87" s="8"/>
      <c r="F87" s="8"/>
      <c r="G87" s="11">
        <f>IF(A87="","",COUNTIFS(Jobs!$B$2:$B$401,A87,Jobs!$K$2:$K$401,Settings!$F$2))</f>
      </c>
      <c r="H87" s="12">
        <f>IF(A87="","",SUMIFS(Jobs!$H$2:$H$401,Jobs!$B$2:$B$401,A87,Jobs!$K$2:$K$401,Settings!$F$2))</f>
      </c>
      <c r="I87" s="12">
        <f>IF(A87="","",SUMIFS(Jobs!$H$2:$H$401,Jobs!$B$2:$B$401,A87,Jobs!$I$2:$I$401,"No",Jobs!$K$2:$K$401,Settings!$F$2))</f>
      </c>
    </row>
    <row r="88" spans="1:9" x14ac:dyDescent="0.25">
      <c r="A88" s="8"/>
      <c r="B88" s="8"/>
      <c r="C88" s="8"/>
      <c r="D88" s="8"/>
      <c r="E88" s="8"/>
      <c r="F88" s="8"/>
      <c r="G88" s="11">
        <f>IF(A88="","",COUNTIFS(Jobs!$B$2:$B$401,A88,Jobs!$K$2:$K$401,Settings!$F$2))</f>
      </c>
      <c r="H88" s="12">
        <f>IF(A88="","",SUMIFS(Jobs!$H$2:$H$401,Jobs!$B$2:$B$401,A88,Jobs!$K$2:$K$401,Settings!$F$2))</f>
      </c>
      <c r="I88" s="12">
        <f>IF(A88="","",SUMIFS(Jobs!$H$2:$H$401,Jobs!$B$2:$B$401,A88,Jobs!$I$2:$I$401,"No",Jobs!$K$2:$K$401,Settings!$F$2))</f>
      </c>
    </row>
    <row r="89" spans="1:9" x14ac:dyDescent="0.25">
      <c r="A89" s="8"/>
      <c r="B89" s="8"/>
      <c r="C89" s="8"/>
      <c r="D89" s="8"/>
      <c r="E89" s="8"/>
      <c r="F89" s="8"/>
      <c r="G89" s="11">
        <f>IF(A89="","",COUNTIFS(Jobs!$B$2:$B$401,A89,Jobs!$K$2:$K$401,Settings!$F$2))</f>
      </c>
      <c r="H89" s="12">
        <f>IF(A89="","",SUMIFS(Jobs!$H$2:$H$401,Jobs!$B$2:$B$401,A89,Jobs!$K$2:$K$401,Settings!$F$2))</f>
      </c>
      <c r="I89" s="12">
        <f>IF(A89="","",SUMIFS(Jobs!$H$2:$H$401,Jobs!$B$2:$B$401,A89,Jobs!$I$2:$I$401,"No",Jobs!$K$2:$K$401,Settings!$F$2))</f>
      </c>
    </row>
    <row r="90" spans="1:9" x14ac:dyDescent="0.25">
      <c r="A90" s="8"/>
      <c r="B90" s="8"/>
      <c r="C90" s="8"/>
      <c r="D90" s="8"/>
      <c r="E90" s="8"/>
      <c r="F90" s="8"/>
      <c r="G90" s="11">
        <f>IF(A90="","",COUNTIFS(Jobs!$B$2:$B$401,A90,Jobs!$K$2:$K$401,Settings!$F$2))</f>
      </c>
      <c r="H90" s="12">
        <f>IF(A90="","",SUMIFS(Jobs!$H$2:$H$401,Jobs!$B$2:$B$401,A90,Jobs!$K$2:$K$401,Settings!$F$2))</f>
      </c>
      <c r="I90" s="12">
        <f>IF(A90="","",SUMIFS(Jobs!$H$2:$H$401,Jobs!$B$2:$B$401,A90,Jobs!$I$2:$I$401,"No",Jobs!$K$2:$K$401,Settings!$F$2))</f>
      </c>
    </row>
    <row r="91" spans="1:9" x14ac:dyDescent="0.25">
      <c r="A91" s="8"/>
      <c r="B91" s="8"/>
      <c r="C91" s="8"/>
      <c r="D91" s="8"/>
      <c r="E91" s="8"/>
      <c r="F91" s="8"/>
      <c r="G91" s="11">
        <f>IF(A91="","",COUNTIFS(Jobs!$B$2:$B$401,A91,Jobs!$K$2:$K$401,Settings!$F$2))</f>
      </c>
      <c r="H91" s="12">
        <f>IF(A91="","",SUMIFS(Jobs!$H$2:$H$401,Jobs!$B$2:$B$401,A91,Jobs!$K$2:$K$401,Settings!$F$2))</f>
      </c>
      <c r="I91" s="12">
        <f>IF(A91="","",SUMIFS(Jobs!$H$2:$H$401,Jobs!$B$2:$B$401,A91,Jobs!$I$2:$I$401,"No",Jobs!$K$2:$K$401,Settings!$F$2))</f>
      </c>
    </row>
    <row r="92" spans="1:9" x14ac:dyDescent="0.25">
      <c r="A92" s="8"/>
      <c r="B92" s="8"/>
      <c r="C92" s="8"/>
      <c r="D92" s="8"/>
      <c r="E92" s="8"/>
      <c r="F92" s="8"/>
      <c r="G92" s="11">
        <f>IF(A92="","",COUNTIFS(Jobs!$B$2:$B$401,A92,Jobs!$K$2:$K$401,Settings!$F$2))</f>
      </c>
      <c r="H92" s="12">
        <f>IF(A92="","",SUMIFS(Jobs!$H$2:$H$401,Jobs!$B$2:$B$401,A92,Jobs!$K$2:$K$401,Settings!$F$2))</f>
      </c>
      <c r="I92" s="12">
        <f>IF(A92="","",SUMIFS(Jobs!$H$2:$H$401,Jobs!$B$2:$B$401,A92,Jobs!$I$2:$I$401,"No",Jobs!$K$2:$K$401,Settings!$F$2))</f>
      </c>
    </row>
    <row r="93" spans="1:9" x14ac:dyDescent="0.25">
      <c r="A93" s="8"/>
      <c r="B93" s="8"/>
      <c r="C93" s="8"/>
      <c r="D93" s="8"/>
      <c r="E93" s="8"/>
      <c r="F93" s="8"/>
      <c r="G93" s="11">
        <f>IF(A93="","",COUNTIFS(Jobs!$B$2:$B$401,A93,Jobs!$K$2:$K$401,Settings!$F$2))</f>
      </c>
      <c r="H93" s="12">
        <f>IF(A93="","",SUMIFS(Jobs!$H$2:$H$401,Jobs!$B$2:$B$401,A93,Jobs!$K$2:$K$401,Settings!$F$2))</f>
      </c>
      <c r="I93" s="12">
        <f>IF(A93="","",SUMIFS(Jobs!$H$2:$H$401,Jobs!$B$2:$B$401,A93,Jobs!$I$2:$I$401,"No",Jobs!$K$2:$K$401,Settings!$F$2))</f>
      </c>
    </row>
    <row r="94" spans="1:9" x14ac:dyDescent="0.25">
      <c r="A94" s="8"/>
      <c r="B94" s="8"/>
      <c r="C94" s="8"/>
      <c r="D94" s="8"/>
      <c r="E94" s="8"/>
      <c r="F94" s="8"/>
      <c r="G94" s="11">
        <f>IF(A94="","",COUNTIFS(Jobs!$B$2:$B$401,A94,Jobs!$K$2:$K$401,Settings!$F$2))</f>
      </c>
      <c r="H94" s="12">
        <f>IF(A94="","",SUMIFS(Jobs!$H$2:$H$401,Jobs!$B$2:$B$401,A94,Jobs!$K$2:$K$401,Settings!$F$2))</f>
      </c>
      <c r="I94" s="12">
        <f>IF(A94="","",SUMIFS(Jobs!$H$2:$H$401,Jobs!$B$2:$B$401,A94,Jobs!$I$2:$I$401,"No",Jobs!$K$2:$K$401,Settings!$F$2))</f>
      </c>
    </row>
    <row r="95" spans="1:9" x14ac:dyDescent="0.25">
      <c r="A95" s="8"/>
      <c r="B95" s="8"/>
      <c r="C95" s="8"/>
      <c r="D95" s="8"/>
      <c r="E95" s="8"/>
      <c r="F95" s="8"/>
      <c r="G95" s="11">
        <f>IF(A95="","",COUNTIFS(Jobs!$B$2:$B$401,A95,Jobs!$K$2:$K$401,Settings!$F$2))</f>
      </c>
      <c r="H95" s="12">
        <f>IF(A95="","",SUMIFS(Jobs!$H$2:$H$401,Jobs!$B$2:$B$401,A95,Jobs!$K$2:$K$401,Settings!$F$2))</f>
      </c>
      <c r="I95" s="12">
        <f>IF(A95="","",SUMIFS(Jobs!$H$2:$H$401,Jobs!$B$2:$B$401,A95,Jobs!$I$2:$I$401,"No",Jobs!$K$2:$K$401,Settings!$F$2))</f>
      </c>
    </row>
    <row r="96" spans="1:9" x14ac:dyDescent="0.25">
      <c r="A96" s="8"/>
      <c r="B96" s="8"/>
      <c r="C96" s="8"/>
      <c r="D96" s="8"/>
      <c r="E96" s="8"/>
      <c r="F96" s="8"/>
      <c r="G96" s="11">
        <f>IF(A96="","",COUNTIFS(Jobs!$B$2:$B$401,A96,Jobs!$K$2:$K$401,Settings!$F$2))</f>
      </c>
      <c r="H96" s="12">
        <f>IF(A96="","",SUMIFS(Jobs!$H$2:$H$401,Jobs!$B$2:$B$401,A96,Jobs!$K$2:$K$401,Settings!$F$2))</f>
      </c>
      <c r="I96" s="12">
        <f>IF(A96="","",SUMIFS(Jobs!$H$2:$H$401,Jobs!$B$2:$B$401,A96,Jobs!$I$2:$I$401,"No",Jobs!$K$2:$K$401,Settings!$F$2))</f>
      </c>
    </row>
    <row r="97" spans="1:9" x14ac:dyDescent="0.25">
      <c r="A97" s="8"/>
      <c r="B97" s="8"/>
      <c r="C97" s="8"/>
      <c r="D97" s="8"/>
      <c r="E97" s="8"/>
      <c r="F97" s="8"/>
      <c r="G97" s="11">
        <f>IF(A97="","",COUNTIFS(Jobs!$B$2:$B$401,A97,Jobs!$K$2:$K$401,Settings!$F$2))</f>
      </c>
      <c r="H97" s="12">
        <f>IF(A97="","",SUMIFS(Jobs!$H$2:$H$401,Jobs!$B$2:$B$401,A97,Jobs!$K$2:$K$401,Settings!$F$2))</f>
      </c>
      <c r="I97" s="12">
        <f>IF(A97="","",SUMIFS(Jobs!$H$2:$H$401,Jobs!$B$2:$B$401,A97,Jobs!$I$2:$I$401,"No",Jobs!$K$2:$K$401,Settings!$F$2))</f>
      </c>
    </row>
    <row r="98" spans="1:9" x14ac:dyDescent="0.25">
      <c r="A98" s="8"/>
      <c r="B98" s="8"/>
      <c r="C98" s="8"/>
      <c r="D98" s="8"/>
      <c r="E98" s="8"/>
      <c r="F98" s="8"/>
      <c r="G98" s="11">
        <f>IF(A98="","",COUNTIFS(Jobs!$B$2:$B$401,A98,Jobs!$K$2:$K$401,Settings!$F$2))</f>
      </c>
      <c r="H98" s="12">
        <f>IF(A98="","",SUMIFS(Jobs!$H$2:$H$401,Jobs!$B$2:$B$401,A98,Jobs!$K$2:$K$401,Settings!$F$2))</f>
      </c>
      <c r="I98" s="12">
        <f>IF(A98="","",SUMIFS(Jobs!$H$2:$H$401,Jobs!$B$2:$B$401,A98,Jobs!$I$2:$I$401,"No",Jobs!$K$2:$K$401,Settings!$F$2))</f>
      </c>
    </row>
    <row r="99" spans="1:9" x14ac:dyDescent="0.25">
      <c r="A99" s="8"/>
      <c r="B99" s="8"/>
      <c r="C99" s="8"/>
      <c r="D99" s="8"/>
      <c r="E99" s="8"/>
      <c r="F99" s="8"/>
      <c r="G99" s="11">
        <f>IF(A99="","",COUNTIFS(Jobs!$B$2:$B$401,A99,Jobs!$K$2:$K$401,Settings!$F$2))</f>
      </c>
      <c r="H99" s="12">
        <f>IF(A99="","",SUMIFS(Jobs!$H$2:$H$401,Jobs!$B$2:$B$401,A99,Jobs!$K$2:$K$401,Settings!$F$2))</f>
      </c>
      <c r="I99" s="12">
        <f>IF(A99="","",SUMIFS(Jobs!$H$2:$H$401,Jobs!$B$2:$B$401,A99,Jobs!$I$2:$I$401,"No",Jobs!$K$2:$K$401,Settings!$F$2))</f>
      </c>
    </row>
    <row r="100" spans="1:9" x14ac:dyDescent="0.25">
      <c r="A100" s="8"/>
      <c r="B100" s="8"/>
      <c r="C100" s="8"/>
      <c r="D100" s="8"/>
      <c r="E100" s="8"/>
      <c r="F100" s="8"/>
      <c r="G100" s="11">
        <f>IF(A100="","",COUNTIFS(Jobs!$B$2:$B$401,A100,Jobs!$K$2:$K$401,Settings!$F$2))</f>
      </c>
      <c r="H100" s="12">
        <f>IF(A100="","",SUMIFS(Jobs!$H$2:$H$401,Jobs!$B$2:$B$401,A100,Jobs!$K$2:$K$401,Settings!$F$2))</f>
      </c>
      <c r="I100" s="12">
        <f>IF(A100="","",SUMIFS(Jobs!$H$2:$H$401,Jobs!$B$2:$B$401,A100,Jobs!$I$2:$I$401,"No",Jobs!$K$2:$K$401,Settings!$F$2))</f>
      </c>
    </row>
    <row r="101" spans="1:9" x14ac:dyDescent="0.25">
      <c r="A101" s="8"/>
      <c r="B101" s="8"/>
      <c r="C101" s="8"/>
      <c r="D101" s="8"/>
      <c r="E101" s="8"/>
      <c r="F101" s="8"/>
      <c r="G101" s="11">
        <f>IF(A101="","",COUNTIFS(Jobs!$B$2:$B$401,A101,Jobs!$K$2:$K$401,Settings!$F$2))</f>
      </c>
      <c r="H101" s="12">
        <f>IF(A101="","",SUMIFS(Jobs!$H$2:$H$401,Jobs!$B$2:$B$401,A101,Jobs!$K$2:$K$401,Settings!$F$2))</f>
      </c>
      <c r="I101" s="12">
        <f>IF(A101="","",SUMIFS(Jobs!$H$2:$H$401,Jobs!$B$2:$B$401,A101,Jobs!$I$2:$I$401,"No",Jobs!$K$2:$K$401,Settings!$F$2))</f>
      </c>
    </row>
    <row r="102" spans="1:9" x14ac:dyDescent="0.25">
      <c r="A102" s="8"/>
      <c r="B102" s="8"/>
      <c r="C102" s="8"/>
      <c r="D102" s="8"/>
      <c r="E102" s="8"/>
      <c r="F102" s="8"/>
      <c r="G102" s="11">
        <f>IF(A102="","",COUNTIFS(Jobs!$B$2:$B$401,A102,Jobs!$K$2:$K$401,Settings!$F$2))</f>
      </c>
      <c r="H102" s="12">
        <f>IF(A102="","",SUMIFS(Jobs!$H$2:$H$401,Jobs!$B$2:$B$401,A102,Jobs!$K$2:$K$401,Settings!$F$2))</f>
      </c>
      <c r="I102" s="12">
        <f>IF(A102="","",SUMIFS(Jobs!$H$2:$H$401,Jobs!$B$2:$B$401,A102,Jobs!$I$2:$I$401,"No",Jobs!$K$2:$K$401,Settings!$F$2))</f>
      </c>
    </row>
    <row r="103" spans="1:9" x14ac:dyDescent="0.25">
      <c r="A103" s="8"/>
      <c r="B103" s="8"/>
      <c r="C103" s="8"/>
      <c r="D103" s="8"/>
      <c r="E103" s="8"/>
      <c r="F103" s="8"/>
      <c r="G103" s="11">
        <f>IF(A103="","",COUNTIFS(Jobs!$B$2:$B$401,A103,Jobs!$K$2:$K$401,Settings!$F$2))</f>
      </c>
      <c r="H103" s="12">
        <f>IF(A103="","",SUMIFS(Jobs!$H$2:$H$401,Jobs!$B$2:$B$401,A103,Jobs!$K$2:$K$401,Settings!$F$2))</f>
      </c>
      <c r="I103" s="12">
        <f>IF(A103="","",SUMIFS(Jobs!$H$2:$H$401,Jobs!$B$2:$B$401,A103,Jobs!$I$2:$I$401,"No",Jobs!$K$2:$K$401,Settings!$F$2))</f>
      </c>
    </row>
    <row r="104" spans="1:9" x14ac:dyDescent="0.25">
      <c r="A104" s="8"/>
      <c r="B104" s="8"/>
      <c r="C104" s="8"/>
      <c r="D104" s="8"/>
      <c r="E104" s="8"/>
      <c r="F104" s="8"/>
      <c r="G104" s="11">
        <f>IF(A104="","",COUNTIFS(Jobs!$B$2:$B$401,A104,Jobs!$K$2:$K$401,Settings!$F$2))</f>
      </c>
      <c r="H104" s="12">
        <f>IF(A104="","",SUMIFS(Jobs!$H$2:$H$401,Jobs!$B$2:$B$401,A104,Jobs!$K$2:$K$401,Settings!$F$2))</f>
      </c>
      <c r="I104" s="12">
        <f>IF(A104="","",SUMIFS(Jobs!$H$2:$H$401,Jobs!$B$2:$B$401,A104,Jobs!$I$2:$I$401,"No",Jobs!$K$2:$K$401,Settings!$F$2))</f>
      </c>
    </row>
    <row r="105" spans="1:9" x14ac:dyDescent="0.25">
      <c r="A105" s="8"/>
      <c r="B105" s="8"/>
      <c r="C105" s="8"/>
      <c r="D105" s="8"/>
      <c r="E105" s="8"/>
      <c r="F105" s="8"/>
      <c r="G105" s="11">
        <f>IF(A105="","",COUNTIFS(Jobs!$B$2:$B$401,A105,Jobs!$K$2:$K$401,Settings!$F$2))</f>
      </c>
      <c r="H105" s="12">
        <f>IF(A105="","",SUMIFS(Jobs!$H$2:$H$401,Jobs!$B$2:$B$401,A105,Jobs!$K$2:$K$401,Settings!$F$2))</f>
      </c>
      <c r="I105" s="12">
        <f>IF(A105="","",SUMIFS(Jobs!$H$2:$H$401,Jobs!$B$2:$B$401,A105,Jobs!$I$2:$I$401,"No",Jobs!$K$2:$K$401,Settings!$F$2))</f>
      </c>
    </row>
    <row r="106" spans="1:9" x14ac:dyDescent="0.25">
      <c r="A106" s="8"/>
      <c r="B106" s="8"/>
      <c r="C106" s="8"/>
      <c r="D106" s="8"/>
      <c r="E106" s="8"/>
      <c r="F106" s="8"/>
      <c r="G106" s="11">
        <f>IF(A106="","",COUNTIFS(Jobs!$B$2:$B$401,A106,Jobs!$K$2:$K$401,Settings!$F$2))</f>
      </c>
      <c r="H106" s="12">
        <f>IF(A106="","",SUMIFS(Jobs!$H$2:$H$401,Jobs!$B$2:$B$401,A106,Jobs!$K$2:$K$401,Settings!$F$2))</f>
      </c>
      <c r="I106" s="12">
        <f>IF(A106="","",SUMIFS(Jobs!$H$2:$H$401,Jobs!$B$2:$B$401,A106,Jobs!$I$2:$I$401,"No",Jobs!$K$2:$K$401,Settings!$F$2))</f>
      </c>
    </row>
    <row r="107" spans="1:9" x14ac:dyDescent="0.25">
      <c r="A107" s="8"/>
      <c r="B107" s="8"/>
      <c r="C107" s="8"/>
      <c r="D107" s="8"/>
      <c r="E107" s="8"/>
      <c r="F107" s="8"/>
      <c r="G107" s="11">
        <f>IF(A107="","",COUNTIFS(Jobs!$B$2:$B$401,A107,Jobs!$K$2:$K$401,Settings!$F$2))</f>
      </c>
      <c r="H107" s="12">
        <f>IF(A107="","",SUMIFS(Jobs!$H$2:$H$401,Jobs!$B$2:$B$401,A107,Jobs!$K$2:$K$401,Settings!$F$2))</f>
      </c>
      <c r="I107" s="12">
        <f>IF(A107="","",SUMIFS(Jobs!$H$2:$H$401,Jobs!$B$2:$B$401,A107,Jobs!$I$2:$I$401,"No",Jobs!$K$2:$K$401,Settings!$F$2))</f>
      </c>
    </row>
    <row r="108" spans="1:9" x14ac:dyDescent="0.25">
      <c r="A108" s="8"/>
      <c r="B108" s="8"/>
      <c r="C108" s="8"/>
      <c r="D108" s="8"/>
      <c r="E108" s="8"/>
      <c r="F108" s="8"/>
      <c r="G108" s="11">
        <f>IF(A108="","",COUNTIFS(Jobs!$B$2:$B$401,A108,Jobs!$K$2:$K$401,Settings!$F$2))</f>
      </c>
      <c r="H108" s="12">
        <f>IF(A108="","",SUMIFS(Jobs!$H$2:$H$401,Jobs!$B$2:$B$401,A108,Jobs!$K$2:$K$401,Settings!$F$2))</f>
      </c>
      <c r="I108" s="12">
        <f>IF(A108="","",SUMIFS(Jobs!$H$2:$H$401,Jobs!$B$2:$B$401,A108,Jobs!$I$2:$I$401,"No",Jobs!$K$2:$K$401,Settings!$F$2))</f>
      </c>
    </row>
    <row r="109" spans="1:9" x14ac:dyDescent="0.25">
      <c r="A109" s="8"/>
      <c r="B109" s="8"/>
      <c r="C109" s="8"/>
      <c r="D109" s="8"/>
      <c r="E109" s="8"/>
      <c r="F109" s="8"/>
      <c r="G109" s="11">
        <f>IF(A109="","",COUNTIFS(Jobs!$B$2:$B$401,A109,Jobs!$K$2:$K$401,Settings!$F$2))</f>
      </c>
      <c r="H109" s="12">
        <f>IF(A109="","",SUMIFS(Jobs!$H$2:$H$401,Jobs!$B$2:$B$401,A109,Jobs!$K$2:$K$401,Settings!$F$2))</f>
      </c>
      <c r="I109" s="12">
        <f>IF(A109="","",SUMIFS(Jobs!$H$2:$H$401,Jobs!$B$2:$B$401,A109,Jobs!$I$2:$I$401,"No",Jobs!$K$2:$K$401,Settings!$F$2))</f>
      </c>
    </row>
    <row r="110" spans="1:9" x14ac:dyDescent="0.25">
      <c r="A110" s="8"/>
      <c r="B110" s="8"/>
      <c r="C110" s="8"/>
      <c r="D110" s="8"/>
      <c r="E110" s="8"/>
      <c r="F110" s="8"/>
      <c r="G110" s="11">
        <f>IF(A110="","",COUNTIFS(Jobs!$B$2:$B$401,A110,Jobs!$K$2:$K$401,Settings!$F$2))</f>
      </c>
      <c r="H110" s="12">
        <f>IF(A110="","",SUMIFS(Jobs!$H$2:$H$401,Jobs!$B$2:$B$401,A110,Jobs!$K$2:$K$401,Settings!$F$2))</f>
      </c>
      <c r="I110" s="12">
        <f>IF(A110="","",SUMIFS(Jobs!$H$2:$H$401,Jobs!$B$2:$B$401,A110,Jobs!$I$2:$I$401,"No",Jobs!$K$2:$K$401,Settings!$F$2))</f>
      </c>
    </row>
    <row r="111" spans="1:9" x14ac:dyDescent="0.25">
      <c r="A111" s="8"/>
      <c r="B111" s="8"/>
      <c r="C111" s="8"/>
      <c r="D111" s="8"/>
      <c r="E111" s="8"/>
      <c r="F111" s="8"/>
      <c r="G111" s="11">
        <f>IF(A111="","",COUNTIFS(Jobs!$B$2:$B$401,A111,Jobs!$K$2:$K$401,Settings!$F$2))</f>
      </c>
      <c r="H111" s="12">
        <f>IF(A111="","",SUMIFS(Jobs!$H$2:$H$401,Jobs!$B$2:$B$401,A111,Jobs!$K$2:$K$401,Settings!$F$2))</f>
      </c>
      <c r="I111" s="12">
        <f>IF(A111="","",SUMIFS(Jobs!$H$2:$H$401,Jobs!$B$2:$B$401,A111,Jobs!$I$2:$I$401,"No",Jobs!$K$2:$K$401,Settings!$F$2))</f>
      </c>
    </row>
    <row r="112" spans="1:9" x14ac:dyDescent="0.25">
      <c r="A112" s="8"/>
      <c r="B112" s="8"/>
      <c r="C112" s="8"/>
      <c r="D112" s="8"/>
      <c r="E112" s="8"/>
      <c r="F112" s="8"/>
      <c r="G112" s="11">
        <f>IF(A112="","",COUNTIFS(Jobs!$B$2:$B$401,A112,Jobs!$K$2:$K$401,Settings!$F$2))</f>
      </c>
      <c r="H112" s="12">
        <f>IF(A112="","",SUMIFS(Jobs!$H$2:$H$401,Jobs!$B$2:$B$401,A112,Jobs!$K$2:$K$401,Settings!$F$2))</f>
      </c>
      <c r="I112" s="12">
        <f>IF(A112="","",SUMIFS(Jobs!$H$2:$H$401,Jobs!$B$2:$B$401,A112,Jobs!$I$2:$I$401,"No",Jobs!$K$2:$K$401,Settings!$F$2))</f>
      </c>
    </row>
    <row r="113" spans="1:9" x14ac:dyDescent="0.25">
      <c r="A113" s="8"/>
      <c r="B113" s="8"/>
      <c r="C113" s="8"/>
      <c r="D113" s="8"/>
      <c r="E113" s="8"/>
      <c r="F113" s="8"/>
      <c r="G113" s="11">
        <f>IF(A113="","",COUNTIFS(Jobs!$B$2:$B$401,A113,Jobs!$K$2:$K$401,Settings!$F$2))</f>
      </c>
      <c r="H113" s="12">
        <f>IF(A113="","",SUMIFS(Jobs!$H$2:$H$401,Jobs!$B$2:$B$401,A113,Jobs!$K$2:$K$401,Settings!$F$2))</f>
      </c>
      <c r="I113" s="12">
        <f>IF(A113="","",SUMIFS(Jobs!$H$2:$H$401,Jobs!$B$2:$B$401,A113,Jobs!$I$2:$I$401,"No",Jobs!$K$2:$K$401,Settings!$F$2))</f>
      </c>
    </row>
    <row r="114" spans="1:9" x14ac:dyDescent="0.25">
      <c r="A114" s="8"/>
      <c r="B114" s="8"/>
      <c r="C114" s="8"/>
      <c r="D114" s="8"/>
      <c r="E114" s="8"/>
      <c r="F114" s="8"/>
      <c r="G114" s="11">
        <f>IF(A114="","",COUNTIFS(Jobs!$B$2:$B$401,A114,Jobs!$K$2:$K$401,Settings!$F$2))</f>
      </c>
      <c r="H114" s="12">
        <f>IF(A114="","",SUMIFS(Jobs!$H$2:$H$401,Jobs!$B$2:$B$401,A114,Jobs!$K$2:$K$401,Settings!$F$2))</f>
      </c>
      <c r="I114" s="12">
        <f>IF(A114="","",SUMIFS(Jobs!$H$2:$H$401,Jobs!$B$2:$B$401,A114,Jobs!$I$2:$I$401,"No",Jobs!$K$2:$K$401,Settings!$F$2))</f>
      </c>
    </row>
    <row r="115" spans="1:9" x14ac:dyDescent="0.25">
      <c r="A115" s="8"/>
      <c r="B115" s="8"/>
      <c r="C115" s="8"/>
      <c r="D115" s="8"/>
      <c r="E115" s="8"/>
      <c r="F115" s="8"/>
      <c r="G115" s="11">
        <f>IF(A115="","",COUNTIFS(Jobs!$B$2:$B$401,A115,Jobs!$K$2:$K$401,Settings!$F$2))</f>
      </c>
      <c r="H115" s="12">
        <f>IF(A115="","",SUMIFS(Jobs!$H$2:$H$401,Jobs!$B$2:$B$401,A115,Jobs!$K$2:$K$401,Settings!$F$2))</f>
      </c>
      <c r="I115" s="12">
        <f>IF(A115="","",SUMIFS(Jobs!$H$2:$H$401,Jobs!$B$2:$B$401,A115,Jobs!$I$2:$I$401,"No",Jobs!$K$2:$K$401,Settings!$F$2))</f>
      </c>
    </row>
    <row r="116" spans="1:9" x14ac:dyDescent="0.25">
      <c r="A116" s="8"/>
      <c r="B116" s="8"/>
      <c r="C116" s="8"/>
      <c r="D116" s="8"/>
      <c r="E116" s="8"/>
      <c r="F116" s="8"/>
      <c r="G116" s="11">
        <f>IF(A116="","",COUNTIFS(Jobs!$B$2:$B$401,A116,Jobs!$K$2:$K$401,Settings!$F$2))</f>
      </c>
      <c r="H116" s="12">
        <f>IF(A116="","",SUMIFS(Jobs!$H$2:$H$401,Jobs!$B$2:$B$401,A116,Jobs!$K$2:$K$401,Settings!$F$2))</f>
      </c>
      <c r="I116" s="12">
        <f>IF(A116="","",SUMIFS(Jobs!$H$2:$H$401,Jobs!$B$2:$B$401,A116,Jobs!$I$2:$I$401,"No",Jobs!$K$2:$K$401,Settings!$F$2))</f>
      </c>
    </row>
    <row r="117" spans="1:9" x14ac:dyDescent="0.25">
      <c r="A117" s="8"/>
      <c r="B117" s="8"/>
      <c r="C117" s="8"/>
      <c r="D117" s="8"/>
      <c r="E117" s="8"/>
      <c r="F117" s="8"/>
      <c r="G117" s="11">
        <f>IF(A117="","",COUNTIFS(Jobs!$B$2:$B$401,A117,Jobs!$K$2:$K$401,Settings!$F$2))</f>
      </c>
      <c r="H117" s="12">
        <f>IF(A117="","",SUMIFS(Jobs!$H$2:$H$401,Jobs!$B$2:$B$401,A117,Jobs!$K$2:$K$401,Settings!$F$2))</f>
      </c>
      <c r="I117" s="12">
        <f>IF(A117="","",SUMIFS(Jobs!$H$2:$H$401,Jobs!$B$2:$B$401,A117,Jobs!$I$2:$I$401,"No",Jobs!$K$2:$K$401,Settings!$F$2))</f>
      </c>
    </row>
    <row r="118" spans="1:9" x14ac:dyDescent="0.25">
      <c r="A118" s="8"/>
      <c r="B118" s="8"/>
      <c r="C118" s="8"/>
      <c r="D118" s="8"/>
      <c r="E118" s="8"/>
      <c r="F118" s="8"/>
      <c r="G118" s="11">
        <f>IF(A118="","",COUNTIFS(Jobs!$B$2:$B$401,A118,Jobs!$K$2:$K$401,Settings!$F$2))</f>
      </c>
      <c r="H118" s="12">
        <f>IF(A118="","",SUMIFS(Jobs!$H$2:$H$401,Jobs!$B$2:$B$401,A118,Jobs!$K$2:$K$401,Settings!$F$2))</f>
      </c>
      <c r="I118" s="12">
        <f>IF(A118="","",SUMIFS(Jobs!$H$2:$H$401,Jobs!$B$2:$B$401,A118,Jobs!$I$2:$I$401,"No",Jobs!$K$2:$K$401,Settings!$F$2))</f>
      </c>
    </row>
    <row r="119" spans="1:9" x14ac:dyDescent="0.25">
      <c r="A119" s="8"/>
      <c r="B119" s="8"/>
      <c r="C119" s="8"/>
      <c r="D119" s="8"/>
      <c r="E119" s="8"/>
      <c r="F119" s="8"/>
      <c r="G119" s="11">
        <f>IF(A119="","",COUNTIFS(Jobs!$B$2:$B$401,A119,Jobs!$K$2:$K$401,Settings!$F$2))</f>
      </c>
      <c r="H119" s="12">
        <f>IF(A119="","",SUMIFS(Jobs!$H$2:$H$401,Jobs!$B$2:$B$401,A119,Jobs!$K$2:$K$401,Settings!$F$2))</f>
      </c>
      <c r="I119" s="12">
        <f>IF(A119="","",SUMIFS(Jobs!$H$2:$H$401,Jobs!$B$2:$B$401,A119,Jobs!$I$2:$I$401,"No",Jobs!$K$2:$K$401,Settings!$F$2))</f>
      </c>
    </row>
    <row r="120" spans="1:9" x14ac:dyDescent="0.25">
      <c r="A120" s="8"/>
      <c r="B120" s="8"/>
      <c r="C120" s="8"/>
      <c r="D120" s="8"/>
      <c r="E120" s="8"/>
      <c r="F120" s="8"/>
      <c r="G120" s="11">
        <f>IF(A120="","",COUNTIFS(Jobs!$B$2:$B$401,A120,Jobs!$K$2:$K$401,Settings!$F$2))</f>
      </c>
      <c r="H120" s="12">
        <f>IF(A120="","",SUMIFS(Jobs!$H$2:$H$401,Jobs!$B$2:$B$401,A120,Jobs!$K$2:$K$401,Settings!$F$2))</f>
      </c>
      <c r="I120" s="12">
        <f>IF(A120="","",SUMIFS(Jobs!$H$2:$H$401,Jobs!$B$2:$B$401,A120,Jobs!$I$2:$I$401,"No",Jobs!$K$2:$K$401,Settings!$F$2))</f>
      </c>
    </row>
    <row r="121" spans="1:9" x14ac:dyDescent="0.25">
      <c r="A121" s="8"/>
      <c r="B121" s="8"/>
      <c r="C121" s="8"/>
      <c r="D121" s="8"/>
      <c r="E121" s="8"/>
      <c r="F121" s="8"/>
      <c r="G121" s="11">
        <f>IF(A121="","",COUNTIFS(Jobs!$B$2:$B$401,A121,Jobs!$K$2:$K$401,Settings!$F$2))</f>
      </c>
      <c r="H121" s="12">
        <f>IF(A121="","",SUMIFS(Jobs!$H$2:$H$401,Jobs!$B$2:$B$401,A121,Jobs!$K$2:$K$401,Settings!$F$2))</f>
      </c>
      <c r="I121" s="12">
        <f>IF(A121="","",SUMIFS(Jobs!$H$2:$H$401,Jobs!$B$2:$B$401,A121,Jobs!$I$2:$I$401,"No",Jobs!$K$2:$K$401,Settings!$F$2))</f>
      </c>
    </row>
    <row r="122" spans="1:9" x14ac:dyDescent="0.25">
      <c r="A122" s="8"/>
      <c r="B122" s="8"/>
      <c r="C122" s="8"/>
      <c r="D122" s="8"/>
      <c r="E122" s="8"/>
      <c r="F122" s="8"/>
      <c r="G122" s="11">
        <f>IF(A122="","",COUNTIFS(Jobs!$B$2:$B$401,A122,Jobs!$K$2:$K$401,Settings!$F$2))</f>
      </c>
      <c r="H122" s="12">
        <f>IF(A122="","",SUMIFS(Jobs!$H$2:$H$401,Jobs!$B$2:$B$401,A122,Jobs!$K$2:$K$401,Settings!$F$2))</f>
      </c>
      <c r="I122" s="12">
        <f>IF(A122="","",SUMIFS(Jobs!$H$2:$H$401,Jobs!$B$2:$B$401,A122,Jobs!$I$2:$I$401,"No",Jobs!$K$2:$K$401,Settings!$F$2))</f>
      </c>
    </row>
    <row r="123" spans="1:9" x14ac:dyDescent="0.25">
      <c r="A123" s="8"/>
      <c r="B123" s="8"/>
      <c r="C123" s="8"/>
      <c r="D123" s="8"/>
      <c r="E123" s="8"/>
      <c r="F123" s="8"/>
      <c r="G123" s="11">
        <f>IF(A123="","",COUNTIFS(Jobs!$B$2:$B$401,A123,Jobs!$K$2:$K$401,Settings!$F$2))</f>
      </c>
      <c r="H123" s="12">
        <f>IF(A123="","",SUMIFS(Jobs!$H$2:$H$401,Jobs!$B$2:$B$401,A123,Jobs!$K$2:$K$401,Settings!$F$2))</f>
      </c>
      <c r="I123" s="12">
        <f>IF(A123="","",SUMIFS(Jobs!$H$2:$H$401,Jobs!$B$2:$B$401,A123,Jobs!$I$2:$I$401,"No",Jobs!$K$2:$K$401,Settings!$F$2))</f>
      </c>
    </row>
    <row r="124" spans="1:9" x14ac:dyDescent="0.25">
      <c r="A124" s="8"/>
      <c r="B124" s="8"/>
      <c r="C124" s="8"/>
      <c r="D124" s="8"/>
      <c r="E124" s="8"/>
      <c r="F124" s="8"/>
      <c r="G124" s="11">
        <f>IF(A124="","",COUNTIFS(Jobs!$B$2:$B$401,A124,Jobs!$K$2:$K$401,Settings!$F$2))</f>
      </c>
      <c r="H124" s="12">
        <f>IF(A124="","",SUMIFS(Jobs!$H$2:$H$401,Jobs!$B$2:$B$401,A124,Jobs!$K$2:$K$401,Settings!$F$2))</f>
      </c>
      <c r="I124" s="12">
        <f>IF(A124="","",SUMIFS(Jobs!$H$2:$H$401,Jobs!$B$2:$B$401,A124,Jobs!$I$2:$I$401,"No",Jobs!$K$2:$K$401,Settings!$F$2))</f>
      </c>
    </row>
    <row r="125" spans="1:9" x14ac:dyDescent="0.25">
      <c r="A125" s="8"/>
      <c r="B125" s="8"/>
      <c r="C125" s="8"/>
      <c r="D125" s="8"/>
      <c r="E125" s="8"/>
      <c r="F125" s="8"/>
      <c r="G125" s="11">
        <f>IF(A125="","",COUNTIFS(Jobs!$B$2:$B$401,A125,Jobs!$K$2:$K$401,Settings!$F$2))</f>
      </c>
      <c r="H125" s="12">
        <f>IF(A125="","",SUMIFS(Jobs!$H$2:$H$401,Jobs!$B$2:$B$401,A125,Jobs!$K$2:$K$401,Settings!$F$2))</f>
      </c>
      <c r="I125" s="12">
        <f>IF(A125="","",SUMIFS(Jobs!$H$2:$H$401,Jobs!$B$2:$B$401,A125,Jobs!$I$2:$I$401,"No",Jobs!$K$2:$K$401,Settings!$F$2))</f>
      </c>
    </row>
    <row r="126" spans="1:9" x14ac:dyDescent="0.25">
      <c r="A126" s="8"/>
      <c r="B126" s="8"/>
      <c r="C126" s="8"/>
      <c r="D126" s="8"/>
      <c r="E126" s="8"/>
      <c r="F126" s="8"/>
      <c r="G126" s="11">
        <f>IF(A126="","",COUNTIFS(Jobs!$B$2:$B$401,A126,Jobs!$K$2:$K$401,Settings!$F$2))</f>
      </c>
      <c r="H126" s="12">
        <f>IF(A126="","",SUMIFS(Jobs!$H$2:$H$401,Jobs!$B$2:$B$401,A126,Jobs!$K$2:$K$401,Settings!$F$2))</f>
      </c>
      <c r="I126" s="12">
        <f>IF(A126="","",SUMIFS(Jobs!$H$2:$H$401,Jobs!$B$2:$B$401,A126,Jobs!$I$2:$I$401,"No",Jobs!$K$2:$K$401,Settings!$F$2))</f>
      </c>
    </row>
    <row r="127" spans="1:9" x14ac:dyDescent="0.25">
      <c r="A127" s="8"/>
      <c r="B127" s="8"/>
      <c r="C127" s="8"/>
      <c r="D127" s="8"/>
      <c r="E127" s="8"/>
      <c r="F127" s="8"/>
      <c r="G127" s="11">
        <f>IF(A127="","",COUNTIFS(Jobs!$B$2:$B$401,A127,Jobs!$K$2:$K$401,Settings!$F$2))</f>
      </c>
      <c r="H127" s="12">
        <f>IF(A127="","",SUMIFS(Jobs!$H$2:$H$401,Jobs!$B$2:$B$401,A127,Jobs!$K$2:$K$401,Settings!$F$2))</f>
      </c>
      <c r="I127" s="12">
        <f>IF(A127="","",SUMIFS(Jobs!$H$2:$H$401,Jobs!$B$2:$B$401,A127,Jobs!$I$2:$I$401,"No",Jobs!$K$2:$K$401,Settings!$F$2))</f>
      </c>
    </row>
    <row r="128" spans="1:9" x14ac:dyDescent="0.25">
      <c r="A128" s="8"/>
      <c r="B128" s="8"/>
      <c r="C128" s="8"/>
      <c r="D128" s="8"/>
      <c r="E128" s="8"/>
      <c r="F128" s="8"/>
      <c r="G128" s="11">
        <f>IF(A128="","",COUNTIFS(Jobs!$B$2:$B$401,A128,Jobs!$K$2:$K$401,Settings!$F$2))</f>
      </c>
      <c r="H128" s="12">
        <f>IF(A128="","",SUMIFS(Jobs!$H$2:$H$401,Jobs!$B$2:$B$401,A128,Jobs!$K$2:$K$401,Settings!$F$2))</f>
      </c>
      <c r="I128" s="12">
        <f>IF(A128="","",SUMIFS(Jobs!$H$2:$H$401,Jobs!$B$2:$B$401,A128,Jobs!$I$2:$I$401,"No",Jobs!$K$2:$K$401,Settings!$F$2))</f>
      </c>
    </row>
    <row r="129" spans="1:9" x14ac:dyDescent="0.25">
      <c r="A129" s="8"/>
      <c r="B129" s="8"/>
      <c r="C129" s="8"/>
      <c r="D129" s="8"/>
      <c r="E129" s="8"/>
      <c r="F129" s="8"/>
      <c r="G129" s="11">
        <f>IF(A129="","",COUNTIFS(Jobs!$B$2:$B$401,A129,Jobs!$K$2:$K$401,Settings!$F$2))</f>
      </c>
      <c r="H129" s="12">
        <f>IF(A129="","",SUMIFS(Jobs!$H$2:$H$401,Jobs!$B$2:$B$401,A129,Jobs!$K$2:$K$401,Settings!$F$2))</f>
      </c>
      <c r="I129" s="12">
        <f>IF(A129="","",SUMIFS(Jobs!$H$2:$H$401,Jobs!$B$2:$B$401,A129,Jobs!$I$2:$I$401,"No",Jobs!$K$2:$K$401,Settings!$F$2))</f>
      </c>
    </row>
    <row r="130" spans="1:9" x14ac:dyDescent="0.25">
      <c r="A130" s="8"/>
      <c r="B130" s="8"/>
      <c r="C130" s="8"/>
      <c r="D130" s="8"/>
      <c r="E130" s="8"/>
      <c r="F130" s="8"/>
      <c r="G130" s="11">
        <f>IF(A130="","",COUNTIFS(Jobs!$B$2:$B$401,A130,Jobs!$K$2:$K$401,Settings!$F$2))</f>
      </c>
      <c r="H130" s="12">
        <f>IF(A130="","",SUMIFS(Jobs!$H$2:$H$401,Jobs!$B$2:$B$401,A130,Jobs!$K$2:$K$401,Settings!$F$2))</f>
      </c>
      <c r="I130" s="12">
        <f>IF(A130="","",SUMIFS(Jobs!$H$2:$H$401,Jobs!$B$2:$B$401,A130,Jobs!$I$2:$I$401,"No",Jobs!$K$2:$K$401,Settings!$F$2))</f>
      </c>
    </row>
    <row r="131" spans="1:9" x14ac:dyDescent="0.25">
      <c r="A131" s="8"/>
      <c r="B131" s="8"/>
      <c r="C131" s="8"/>
      <c r="D131" s="8"/>
      <c r="E131" s="8"/>
      <c r="F131" s="8"/>
      <c r="G131" s="11">
        <f>IF(A131="","",COUNTIFS(Jobs!$B$2:$B$401,A131,Jobs!$K$2:$K$401,Settings!$F$2))</f>
      </c>
      <c r="H131" s="12">
        <f>IF(A131="","",SUMIFS(Jobs!$H$2:$H$401,Jobs!$B$2:$B$401,A131,Jobs!$K$2:$K$401,Settings!$F$2))</f>
      </c>
      <c r="I131" s="12">
        <f>IF(A131="","",SUMIFS(Jobs!$H$2:$H$401,Jobs!$B$2:$B$401,A131,Jobs!$I$2:$I$401,"No",Jobs!$K$2:$K$401,Settings!$F$2))</f>
      </c>
    </row>
    <row r="132" spans="1:9" x14ac:dyDescent="0.25">
      <c r="A132" s="8"/>
      <c r="B132" s="8"/>
      <c r="C132" s="8"/>
      <c r="D132" s="8"/>
      <c r="E132" s="8"/>
      <c r="F132" s="8"/>
      <c r="G132" s="11">
        <f>IF(A132="","",COUNTIFS(Jobs!$B$2:$B$401,A132,Jobs!$K$2:$K$401,Settings!$F$2))</f>
      </c>
      <c r="H132" s="12">
        <f>IF(A132="","",SUMIFS(Jobs!$H$2:$H$401,Jobs!$B$2:$B$401,A132,Jobs!$K$2:$K$401,Settings!$F$2))</f>
      </c>
      <c r="I132" s="12">
        <f>IF(A132="","",SUMIFS(Jobs!$H$2:$H$401,Jobs!$B$2:$B$401,A132,Jobs!$I$2:$I$401,"No",Jobs!$K$2:$K$401,Settings!$F$2))</f>
      </c>
    </row>
    <row r="133" spans="1:9" x14ac:dyDescent="0.25">
      <c r="A133" s="8"/>
      <c r="B133" s="8"/>
      <c r="C133" s="8"/>
      <c r="D133" s="8"/>
      <c r="E133" s="8"/>
      <c r="F133" s="8"/>
      <c r="G133" s="11">
        <f>IF(A133="","",COUNTIFS(Jobs!$B$2:$B$401,A133,Jobs!$K$2:$K$401,Settings!$F$2))</f>
      </c>
      <c r="H133" s="12">
        <f>IF(A133="","",SUMIFS(Jobs!$H$2:$H$401,Jobs!$B$2:$B$401,A133,Jobs!$K$2:$K$401,Settings!$F$2))</f>
      </c>
      <c r="I133" s="12">
        <f>IF(A133="","",SUMIFS(Jobs!$H$2:$H$401,Jobs!$B$2:$B$401,A133,Jobs!$I$2:$I$401,"No",Jobs!$K$2:$K$401,Settings!$F$2))</f>
      </c>
    </row>
    <row r="134" spans="1:9" x14ac:dyDescent="0.25">
      <c r="A134" s="8"/>
      <c r="B134" s="8"/>
      <c r="C134" s="8"/>
      <c r="D134" s="8"/>
      <c r="E134" s="8"/>
      <c r="F134" s="8"/>
      <c r="G134" s="11">
        <f>IF(A134="","",COUNTIFS(Jobs!$B$2:$B$401,A134,Jobs!$K$2:$K$401,Settings!$F$2))</f>
      </c>
      <c r="H134" s="12">
        <f>IF(A134="","",SUMIFS(Jobs!$H$2:$H$401,Jobs!$B$2:$B$401,A134,Jobs!$K$2:$K$401,Settings!$F$2))</f>
      </c>
      <c r="I134" s="12">
        <f>IF(A134="","",SUMIFS(Jobs!$H$2:$H$401,Jobs!$B$2:$B$401,A134,Jobs!$I$2:$I$401,"No",Jobs!$K$2:$K$401,Settings!$F$2))</f>
      </c>
    </row>
    <row r="135" spans="1:9" x14ac:dyDescent="0.25">
      <c r="A135" s="8"/>
      <c r="B135" s="8"/>
      <c r="C135" s="8"/>
      <c r="D135" s="8"/>
      <c r="E135" s="8"/>
      <c r="F135" s="8"/>
      <c r="G135" s="11">
        <f>IF(A135="","",COUNTIFS(Jobs!$B$2:$B$401,A135,Jobs!$K$2:$K$401,Settings!$F$2))</f>
      </c>
      <c r="H135" s="12">
        <f>IF(A135="","",SUMIFS(Jobs!$H$2:$H$401,Jobs!$B$2:$B$401,A135,Jobs!$K$2:$K$401,Settings!$F$2))</f>
      </c>
      <c r="I135" s="12">
        <f>IF(A135="","",SUMIFS(Jobs!$H$2:$H$401,Jobs!$B$2:$B$401,A135,Jobs!$I$2:$I$401,"No",Jobs!$K$2:$K$401,Settings!$F$2))</f>
      </c>
    </row>
    <row r="136" spans="1:9" x14ac:dyDescent="0.25">
      <c r="A136" s="8"/>
      <c r="B136" s="8"/>
      <c r="C136" s="8"/>
      <c r="D136" s="8"/>
      <c r="E136" s="8"/>
      <c r="F136" s="8"/>
      <c r="G136" s="11">
        <f>IF(A136="","",COUNTIFS(Jobs!$B$2:$B$401,A136,Jobs!$K$2:$K$401,Settings!$F$2))</f>
      </c>
      <c r="H136" s="12">
        <f>IF(A136="","",SUMIFS(Jobs!$H$2:$H$401,Jobs!$B$2:$B$401,A136,Jobs!$K$2:$K$401,Settings!$F$2))</f>
      </c>
      <c r="I136" s="12">
        <f>IF(A136="","",SUMIFS(Jobs!$H$2:$H$401,Jobs!$B$2:$B$401,A136,Jobs!$I$2:$I$401,"No",Jobs!$K$2:$K$401,Settings!$F$2))</f>
      </c>
    </row>
    <row r="137" spans="1:9" x14ac:dyDescent="0.25">
      <c r="A137" s="8"/>
      <c r="B137" s="8"/>
      <c r="C137" s="8"/>
      <c r="D137" s="8"/>
      <c r="E137" s="8"/>
      <c r="F137" s="8"/>
      <c r="G137" s="11">
        <f>IF(A137="","",COUNTIFS(Jobs!$B$2:$B$401,A137,Jobs!$K$2:$K$401,Settings!$F$2))</f>
      </c>
      <c r="H137" s="12">
        <f>IF(A137="","",SUMIFS(Jobs!$H$2:$H$401,Jobs!$B$2:$B$401,A137,Jobs!$K$2:$K$401,Settings!$F$2))</f>
      </c>
      <c r="I137" s="12">
        <f>IF(A137="","",SUMIFS(Jobs!$H$2:$H$401,Jobs!$B$2:$B$401,A137,Jobs!$I$2:$I$401,"No",Jobs!$K$2:$K$401,Settings!$F$2))</f>
      </c>
    </row>
    <row r="138" spans="1:9" x14ac:dyDescent="0.25">
      <c r="A138" s="8"/>
      <c r="B138" s="8"/>
      <c r="C138" s="8"/>
      <c r="D138" s="8"/>
      <c r="E138" s="8"/>
      <c r="F138" s="8"/>
      <c r="G138" s="11">
        <f>IF(A138="","",COUNTIFS(Jobs!$B$2:$B$401,A138,Jobs!$K$2:$K$401,Settings!$F$2))</f>
      </c>
      <c r="H138" s="12">
        <f>IF(A138="","",SUMIFS(Jobs!$H$2:$H$401,Jobs!$B$2:$B$401,A138,Jobs!$K$2:$K$401,Settings!$F$2))</f>
      </c>
      <c r="I138" s="12">
        <f>IF(A138="","",SUMIFS(Jobs!$H$2:$H$401,Jobs!$B$2:$B$401,A138,Jobs!$I$2:$I$401,"No",Jobs!$K$2:$K$401,Settings!$F$2))</f>
      </c>
    </row>
    <row r="139" spans="1:9" x14ac:dyDescent="0.25">
      <c r="A139" s="8"/>
      <c r="B139" s="8"/>
      <c r="C139" s="8"/>
      <c r="D139" s="8"/>
      <c r="E139" s="8"/>
      <c r="F139" s="8"/>
      <c r="G139" s="11">
        <f>IF(A139="","",COUNTIFS(Jobs!$B$2:$B$401,A139,Jobs!$K$2:$K$401,Settings!$F$2))</f>
      </c>
      <c r="H139" s="12">
        <f>IF(A139="","",SUMIFS(Jobs!$H$2:$H$401,Jobs!$B$2:$B$401,A139,Jobs!$K$2:$K$401,Settings!$F$2))</f>
      </c>
      <c r="I139" s="12">
        <f>IF(A139="","",SUMIFS(Jobs!$H$2:$H$401,Jobs!$B$2:$B$401,A139,Jobs!$I$2:$I$401,"No",Jobs!$K$2:$K$401,Settings!$F$2))</f>
      </c>
    </row>
    <row r="140" spans="1:9" x14ac:dyDescent="0.25">
      <c r="A140" s="8"/>
      <c r="B140" s="8"/>
      <c r="C140" s="8"/>
      <c r="D140" s="8"/>
      <c r="E140" s="8"/>
      <c r="F140" s="8"/>
      <c r="G140" s="11">
        <f>IF(A140="","",COUNTIFS(Jobs!$B$2:$B$401,A140,Jobs!$K$2:$K$401,Settings!$F$2))</f>
      </c>
      <c r="H140" s="12">
        <f>IF(A140="","",SUMIFS(Jobs!$H$2:$H$401,Jobs!$B$2:$B$401,A140,Jobs!$K$2:$K$401,Settings!$F$2))</f>
      </c>
      <c r="I140" s="12">
        <f>IF(A140="","",SUMIFS(Jobs!$H$2:$H$401,Jobs!$B$2:$B$401,A140,Jobs!$I$2:$I$401,"No",Jobs!$K$2:$K$401,Settings!$F$2))</f>
      </c>
    </row>
    <row r="141" spans="1:9" x14ac:dyDescent="0.25">
      <c r="A141" s="8"/>
      <c r="B141" s="8"/>
      <c r="C141" s="8"/>
      <c r="D141" s="8"/>
      <c r="E141" s="8"/>
      <c r="F141" s="8"/>
      <c r="G141" s="11">
        <f>IF(A141="","",COUNTIFS(Jobs!$B$2:$B$401,A141,Jobs!$K$2:$K$401,Settings!$F$2))</f>
      </c>
      <c r="H141" s="12">
        <f>IF(A141="","",SUMIFS(Jobs!$H$2:$H$401,Jobs!$B$2:$B$401,A141,Jobs!$K$2:$K$401,Settings!$F$2))</f>
      </c>
      <c r="I141" s="12">
        <f>IF(A141="","",SUMIFS(Jobs!$H$2:$H$401,Jobs!$B$2:$B$401,A141,Jobs!$I$2:$I$401,"No",Jobs!$K$2:$K$401,Settings!$F$2))</f>
      </c>
    </row>
    <row r="142" spans="1:9" x14ac:dyDescent="0.25">
      <c r="A142" s="8"/>
      <c r="B142" s="8"/>
      <c r="C142" s="8"/>
      <c r="D142" s="8"/>
      <c r="E142" s="8"/>
      <c r="F142" s="8"/>
      <c r="G142" s="11">
        <f>IF(A142="","",COUNTIFS(Jobs!$B$2:$B$401,A142,Jobs!$K$2:$K$401,Settings!$F$2))</f>
      </c>
      <c r="H142" s="12">
        <f>IF(A142="","",SUMIFS(Jobs!$H$2:$H$401,Jobs!$B$2:$B$401,A142,Jobs!$K$2:$K$401,Settings!$F$2))</f>
      </c>
      <c r="I142" s="12">
        <f>IF(A142="","",SUMIFS(Jobs!$H$2:$H$401,Jobs!$B$2:$B$401,A142,Jobs!$I$2:$I$401,"No",Jobs!$K$2:$K$401,Settings!$F$2))</f>
      </c>
    </row>
    <row r="143" spans="1:9" x14ac:dyDescent="0.25">
      <c r="A143" s="8"/>
      <c r="B143" s="8"/>
      <c r="C143" s="8"/>
      <c r="D143" s="8"/>
      <c r="E143" s="8"/>
      <c r="F143" s="8"/>
      <c r="G143" s="11">
        <f>IF(A143="","",COUNTIFS(Jobs!$B$2:$B$401,A143,Jobs!$K$2:$K$401,Settings!$F$2))</f>
      </c>
      <c r="H143" s="12">
        <f>IF(A143="","",SUMIFS(Jobs!$H$2:$H$401,Jobs!$B$2:$B$401,A143,Jobs!$K$2:$K$401,Settings!$F$2))</f>
      </c>
      <c r="I143" s="12">
        <f>IF(A143="","",SUMIFS(Jobs!$H$2:$H$401,Jobs!$B$2:$B$401,A143,Jobs!$I$2:$I$401,"No",Jobs!$K$2:$K$401,Settings!$F$2))</f>
      </c>
    </row>
    <row r="144" spans="1:9" x14ac:dyDescent="0.25">
      <c r="A144" s="8"/>
      <c r="B144" s="8"/>
      <c r="C144" s="8"/>
      <c r="D144" s="8"/>
      <c r="E144" s="8"/>
      <c r="F144" s="8"/>
      <c r="G144" s="11">
        <f>IF(A144="","",COUNTIFS(Jobs!$B$2:$B$401,A144,Jobs!$K$2:$K$401,Settings!$F$2))</f>
      </c>
      <c r="H144" s="12">
        <f>IF(A144="","",SUMIFS(Jobs!$H$2:$H$401,Jobs!$B$2:$B$401,A144,Jobs!$K$2:$K$401,Settings!$F$2))</f>
      </c>
      <c r="I144" s="12">
        <f>IF(A144="","",SUMIFS(Jobs!$H$2:$H$401,Jobs!$B$2:$B$401,A144,Jobs!$I$2:$I$401,"No",Jobs!$K$2:$K$401,Settings!$F$2))</f>
      </c>
    </row>
    <row r="145" spans="1:9" x14ac:dyDescent="0.25">
      <c r="A145" s="8"/>
      <c r="B145" s="8"/>
      <c r="C145" s="8"/>
      <c r="D145" s="8"/>
      <c r="E145" s="8"/>
      <c r="F145" s="8"/>
      <c r="G145" s="11">
        <f>IF(A145="","",COUNTIFS(Jobs!$B$2:$B$401,A145,Jobs!$K$2:$K$401,Settings!$F$2))</f>
      </c>
      <c r="H145" s="12">
        <f>IF(A145="","",SUMIFS(Jobs!$H$2:$H$401,Jobs!$B$2:$B$401,A145,Jobs!$K$2:$K$401,Settings!$F$2))</f>
      </c>
      <c r="I145" s="12">
        <f>IF(A145="","",SUMIFS(Jobs!$H$2:$H$401,Jobs!$B$2:$B$401,A145,Jobs!$I$2:$I$401,"No",Jobs!$K$2:$K$401,Settings!$F$2))</f>
      </c>
    </row>
    <row r="146" spans="1:9" x14ac:dyDescent="0.25">
      <c r="A146" s="8"/>
      <c r="B146" s="8"/>
      <c r="C146" s="8"/>
      <c r="D146" s="8"/>
      <c r="E146" s="8"/>
      <c r="F146" s="8"/>
      <c r="G146" s="11">
        <f>IF(A146="","",COUNTIFS(Jobs!$B$2:$B$401,A146,Jobs!$K$2:$K$401,Settings!$F$2))</f>
      </c>
      <c r="H146" s="12">
        <f>IF(A146="","",SUMIFS(Jobs!$H$2:$H$401,Jobs!$B$2:$B$401,A146,Jobs!$K$2:$K$401,Settings!$F$2))</f>
      </c>
      <c r="I146" s="12">
        <f>IF(A146="","",SUMIFS(Jobs!$H$2:$H$401,Jobs!$B$2:$B$401,A146,Jobs!$I$2:$I$401,"No",Jobs!$K$2:$K$401,Settings!$F$2))</f>
      </c>
    </row>
    <row r="147" spans="1:9" x14ac:dyDescent="0.25">
      <c r="A147" s="8"/>
      <c r="B147" s="8"/>
      <c r="C147" s="8"/>
      <c r="D147" s="8"/>
      <c r="E147" s="8"/>
      <c r="F147" s="8"/>
      <c r="G147" s="11">
        <f>IF(A147="","",COUNTIFS(Jobs!$B$2:$B$401,A147,Jobs!$K$2:$K$401,Settings!$F$2))</f>
      </c>
      <c r="H147" s="12">
        <f>IF(A147="","",SUMIFS(Jobs!$H$2:$H$401,Jobs!$B$2:$B$401,A147,Jobs!$K$2:$K$401,Settings!$F$2))</f>
      </c>
      <c r="I147" s="12">
        <f>IF(A147="","",SUMIFS(Jobs!$H$2:$H$401,Jobs!$B$2:$B$401,A147,Jobs!$I$2:$I$401,"No",Jobs!$K$2:$K$401,Settings!$F$2))</f>
      </c>
    </row>
    <row r="148" spans="1:9" x14ac:dyDescent="0.25">
      <c r="A148" s="8"/>
      <c r="B148" s="8"/>
      <c r="C148" s="8"/>
      <c r="D148" s="8"/>
      <c r="E148" s="8"/>
      <c r="F148" s="8"/>
      <c r="G148" s="11">
        <f>IF(A148="","",COUNTIFS(Jobs!$B$2:$B$401,A148,Jobs!$K$2:$K$401,Settings!$F$2))</f>
      </c>
      <c r="H148" s="12">
        <f>IF(A148="","",SUMIFS(Jobs!$H$2:$H$401,Jobs!$B$2:$B$401,A148,Jobs!$K$2:$K$401,Settings!$F$2))</f>
      </c>
      <c r="I148" s="12">
        <f>IF(A148="","",SUMIFS(Jobs!$H$2:$H$401,Jobs!$B$2:$B$401,A148,Jobs!$I$2:$I$401,"No",Jobs!$K$2:$K$401,Settings!$F$2))</f>
      </c>
    </row>
    <row r="149" spans="1:9" x14ac:dyDescent="0.25">
      <c r="A149" s="8"/>
      <c r="B149" s="8"/>
      <c r="C149" s="8"/>
      <c r="D149" s="8"/>
      <c r="E149" s="8"/>
      <c r="F149" s="8"/>
      <c r="G149" s="11">
        <f>IF(A149="","",COUNTIFS(Jobs!$B$2:$B$401,A149,Jobs!$K$2:$K$401,Settings!$F$2))</f>
      </c>
      <c r="H149" s="12">
        <f>IF(A149="","",SUMIFS(Jobs!$H$2:$H$401,Jobs!$B$2:$B$401,A149,Jobs!$K$2:$K$401,Settings!$F$2))</f>
      </c>
      <c r="I149" s="12">
        <f>IF(A149="","",SUMIFS(Jobs!$H$2:$H$401,Jobs!$B$2:$B$401,A149,Jobs!$I$2:$I$401,"No",Jobs!$K$2:$K$401,Settings!$F$2))</f>
      </c>
    </row>
    <row r="150" spans="1:9" x14ac:dyDescent="0.25">
      <c r="A150" s="8"/>
      <c r="B150" s="8"/>
      <c r="C150" s="8"/>
      <c r="D150" s="8"/>
      <c r="E150" s="8"/>
      <c r="F150" s="8"/>
      <c r="G150" s="11">
        <f>IF(A150="","",COUNTIFS(Jobs!$B$2:$B$401,A150,Jobs!$K$2:$K$401,Settings!$F$2))</f>
      </c>
      <c r="H150" s="12">
        <f>IF(A150="","",SUMIFS(Jobs!$H$2:$H$401,Jobs!$B$2:$B$401,A150,Jobs!$K$2:$K$401,Settings!$F$2))</f>
      </c>
      <c r="I150" s="12">
        <f>IF(A150="","",SUMIFS(Jobs!$H$2:$H$401,Jobs!$B$2:$B$401,A150,Jobs!$I$2:$I$401,"No",Jobs!$K$2:$K$401,Settings!$F$2))</f>
      </c>
    </row>
    <row r="151" spans="1:9" x14ac:dyDescent="0.25">
      <c r="A151" s="8"/>
      <c r="B151" s="8"/>
      <c r="C151" s="8"/>
      <c r="D151" s="8"/>
      <c r="E151" s="8"/>
      <c r="F151" s="8"/>
      <c r="G151" s="11">
        <f>IF(A151="","",COUNTIFS(Jobs!$B$2:$B$401,A151,Jobs!$K$2:$K$401,Settings!$F$2))</f>
      </c>
      <c r="H151" s="12">
        <f>IF(A151="","",SUMIFS(Jobs!$H$2:$H$401,Jobs!$B$2:$B$401,A151,Jobs!$K$2:$K$401,Settings!$F$2))</f>
      </c>
      <c r="I151" s="12">
        <f>IF(A151="","",SUMIFS(Jobs!$H$2:$H$401,Jobs!$B$2:$B$401,A151,Jobs!$I$2:$I$401,"No",Jobs!$K$2:$K$401,Settings!$F$2))</f>
      </c>
    </row>
  </sheetData>
  <dataValidations count="6">
    <dataValidation type="list" allowBlank="1" showErrorMessage="1" errorTitle="Pick from the list" error="Choose a value from the drop-down (edit the lists on the Settings tab)." sqref="C10:C151">
      <formula1>"Weekly,Biweekly,Monthly,On call,One-off"</formula1>
    </dataValidation>
    <dataValidation type="list" allowBlank="1" showErrorMessage="1" errorTitle="Pick from the list" error="Choose a value from the drop-down (edit the lists on the Settings tab)." sqref="C2:C151">
      <formula1>"Weekly,Biweekly,Monthly,On call,One-off"</formula1>
    </dataValidation>
    <dataValidation type="list" allowBlank="1" showErrorMessage="1" errorTitle="Pick from the list" error="Choose a value from the drop-down (edit the lists on the Settings tab)." sqref="D10:D151">
      <formula1>Settings!$A$2:$A$11</formula1>
    </dataValidation>
    <dataValidation type="list" allowBlank="1" showErrorMessage="1" errorTitle="Pick from the list" error="Choose a value from the drop-down (edit the lists on the Settings tab)." sqref="D2:D151">
      <formula1>Settings!$A$2:$A$11</formula1>
    </dataValidation>
    <dataValidation type="decimal" operator="greaterThanOrEqual" allowBlank="1" showErrorMessage="1" error="Enter a number (0 or more)." sqref="E10:F151">
      <formula1>0</formula1>
    </dataValidation>
    <dataValidation type="decimal" operator="greaterThanOrEqual" allowBlank="1" showErrorMessage="1" error="Enter a number (0 or more)." sqref="E2:F15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2" customWidth="1"/>
    <col min="3" max="3" width="15" customWidth="1"/>
    <col min="6" max="6" width="10" customWidth="1"/>
    <col min="7" max="7" width="12" customWidth="1"/>
    <col min="8" max="8" width="10" customWidth="1"/>
    <col min="9" max="11" width="7" customWidth="1"/>
  </cols>
  <sheetData>
    <row r="1" ht="30" customHeight="1" spans="1:11" x14ac:dyDescent="0.25">
      <c r="A1" s="10" t="s">
        <v>65</v>
      </c>
      <c r="B1" s="10" t="s">
        <v>42</v>
      </c>
      <c r="C1" s="10" t="s">
        <v>18</v>
      </c>
      <c r="D1" s="10" t="s">
        <v>46</v>
      </c>
      <c r="E1" s="10" t="s">
        <v>47</v>
      </c>
      <c r="F1" s="10" t="s">
        <v>66</v>
      </c>
      <c r="G1" s="10" t="s">
        <v>67</v>
      </c>
      <c r="H1" s="10" t="s">
        <v>68</v>
      </c>
      <c r="I1" s="10" t="s">
        <v>69</v>
      </c>
      <c r="J1" s="10" t="s">
        <v>15</v>
      </c>
      <c r="K1" s="10" t="s">
        <v>32</v>
      </c>
    </row>
    <row r="2" spans="1:11" x14ac:dyDescent="0.25">
      <c r="A2" s="13">
        <v>46144</v>
      </c>
      <c r="B2" s="8" t="s">
        <v>49</v>
      </c>
      <c r="C2" s="8" t="s">
        <v>37</v>
      </c>
      <c r="D2" s="11">
        <f>IF(B2="","",IFERROR(INDEX(Clients!$E$2:$E$151,MATCH(B2,Clients!$A$2:$A$151,0)),0))</f>
      </c>
      <c r="E2" s="11">
        <f>IF(B2="","",IFERROR(INDEX(Clients!$F$2:$F$151,MATCH(B2,Clients!$A$2:$A$151,0)),0))</f>
      </c>
      <c r="F2" s="12">
        <f>IF(OR(B2="",C2=""),"",IFERROR(INDEX(Settings!$B$2:$B$11,MATCH(C2,Settings!$A$2:$A$11,0)),0)+D2*IFERROR(INDEX(Settings!$C$2:$C$11,MATCH(C2,Settings!$A$2:$A$11,0)),0)+E2*IFERROR(INDEX(Settings!$D$2:$D$11,MATCH(C2,Settings!$A$2:$A$11,0)),0))</f>
      </c>
      <c r="G2" s="9"/>
      <c r="H2" s="12">
        <f>IF(F2="","",IF(G2="",F2,G2))</f>
      </c>
      <c r="I2" s="8" t="s">
        <v>70</v>
      </c>
      <c r="J2" s="11">
        <f>IF(A2="","",MONTH(A2))</f>
      </c>
      <c r="K2" s="11">
        <f>IF(A2="","",YEAR(A2))</f>
      </c>
    </row>
    <row r="3" spans="1:11" x14ac:dyDescent="0.25">
      <c r="A3" s="13">
        <v>46145</v>
      </c>
      <c r="B3" s="8" t="s">
        <v>52</v>
      </c>
      <c r="C3" s="8" t="s">
        <v>41</v>
      </c>
      <c r="D3" s="11">
        <f>IF(B3="","",IFERROR(INDEX(Clients!$E$2:$E$151,MATCH(B3,Clients!$A$2:$A$151,0)),0))</f>
      </c>
      <c r="E3" s="11">
        <f>IF(B3="","",IFERROR(INDEX(Clients!$F$2:$F$151,MATCH(B3,Clients!$A$2:$A$151,0)),0))</f>
      </c>
      <c r="F3" s="12">
        <f>IF(OR(B3="",C3=""),"",IFERROR(INDEX(Settings!$B$2:$B$11,MATCH(C3,Settings!$A$2:$A$11,0)),0)+D3*IFERROR(INDEX(Settings!$C$2:$C$11,MATCH(C3,Settings!$A$2:$A$11,0)),0)+E3*IFERROR(INDEX(Settings!$D$2:$D$11,MATCH(C3,Settings!$A$2:$A$11,0)),0))</f>
      </c>
      <c r="G3" s="9"/>
      <c r="H3" s="12">
        <f>IF(F3="","",IF(G3="",F3,G3))</f>
      </c>
      <c r="I3" s="8" t="s">
        <v>70</v>
      </c>
      <c r="J3" s="11">
        <f>IF(A3="","",MONTH(A3))</f>
      </c>
      <c r="K3" s="11">
        <f>IF(A3="","",YEAR(A3))</f>
      </c>
    </row>
    <row r="4" spans="1:11" x14ac:dyDescent="0.25">
      <c r="A4" s="13">
        <v>46146</v>
      </c>
      <c r="B4" s="8" t="s">
        <v>55</v>
      </c>
      <c r="C4" s="8" t="s">
        <v>38</v>
      </c>
      <c r="D4" s="11">
        <f>IF(B4="","",IFERROR(INDEX(Clients!$E$2:$E$151,MATCH(B4,Clients!$A$2:$A$151,0)),0))</f>
      </c>
      <c r="E4" s="11">
        <f>IF(B4="","",IFERROR(INDEX(Clients!$F$2:$F$151,MATCH(B4,Clients!$A$2:$A$151,0)),0))</f>
      </c>
      <c r="F4" s="12">
        <f>IF(OR(B4="",C4=""),"",IFERROR(INDEX(Settings!$B$2:$B$11,MATCH(C4,Settings!$A$2:$A$11,0)),0)+D4*IFERROR(INDEX(Settings!$C$2:$C$11,MATCH(C4,Settings!$A$2:$A$11,0)),0)+E4*IFERROR(INDEX(Settings!$D$2:$D$11,MATCH(C4,Settings!$A$2:$A$11,0)),0))</f>
      </c>
      <c r="G4" s="9"/>
      <c r="H4" s="12">
        <f>IF(F4="","",IF(G4="",F4,G4))</f>
      </c>
      <c r="I4" s="8" t="s">
        <v>70</v>
      </c>
      <c r="J4" s="11">
        <f>IF(A4="","",MONTH(A4))</f>
      </c>
      <c r="K4" s="11">
        <f>IF(A4="","",YEAR(A4))</f>
      </c>
    </row>
    <row r="5" spans="1:11" x14ac:dyDescent="0.25">
      <c r="A5" s="13">
        <v>46147</v>
      </c>
      <c r="B5" s="8" t="s">
        <v>58</v>
      </c>
      <c r="C5" s="8" t="s">
        <v>40</v>
      </c>
      <c r="D5" s="11">
        <f>IF(B5="","",IFERROR(INDEX(Clients!$E$2:$E$151,MATCH(B5,Clients!$A$2:$A$151,0)),0))</f>
      </c>
      <c r="E5" s="11">
        <f>IF(B5="","",IFERROR(INDEX(Clients!$F$2:$F$151,MATCH(B5,Clients!$A$2:$A$151,0)),0))</f>
      </c>
      <c r="F5" s="12">
        <f>IF(OR(B5="",C5=""),"",IFERROR(INDEX(Settings!$B$2:$B$11,MATCH(C5,Settings!$A$2:$A$11,0)),0)+D5*IFERROR(INDEX(Settings!$C$2:$C$11,MATCH(C5,Settings!$A$2:$A$11,0)),0)+E5*IFERROR(INDEX(Settings!$D$2:$D$11,MATCH(C5,Settings!$A$2:$A$11,0)),0))</f>
      </c>
      <c r="G5" s="9"/>
      <c r="H5" s="12">
        <f>IF(F5="","",IF(G5="",F5,G5))</f>
      </c>
      <c r="I5" s="8" t="s">
        <v>70</v>
      </c>
      <c r="J5" s="11">
        <f>IF(A5="","",MONTH(A5))</f>
      </c>
      <c r="K5" s="11">
        <f>IF(A5="","",YEAR(A5))</f>
      </c>
    </row>
    <row r="6" spans="1:11" x14ac:dyDescent="0.25">
      <c r="A6" s="13">
        <v>46148</v>
      </c>
      <c r="B6" s="8" t="s">
        <v>61</v>
      </c>
      <c r="C6" s="8" t="s">
        <v>37</v>
      </c>
      <c r="D6" s="11">
        <f>IF(B6="","",IFERROR(INDEX(Clients!$E$2:$E$151,MATCH(B6,Clients!$A$2:$A$151,0)),0))</f>
      </c>
      <c r="E6" s="11">
        <f>IF(B6="","",IFERROR(INDEX(Clients!$F$2:$F$151,MATCH(B6,Clients!$A$2:$A$151,0)),0))</f>
      </c>
      <c r="F6" s="12">
        <f>IF(OR(B6="",C6=""),"",IFERROR(INDEX(Settings!$B$2:$B$11,MATCH(C6,Settings!$A$2:$A$11,0)),0)+D6*IFERROR(INDEX(Settings!$C$2:$C$11,MATCH(C6,Settings!$A$2:$A$11,0)),0)+E6*IFERROR(INDEX(Settings!$D$2:$D$11,MATCH(C6,Settings!$A$2:$A$11,0)),0))</f>
      </c>
      <c r="G6" s="9"/>
      <c r="H6" s="12">
        <f>IF(F6="","",IF(G6="",F6,G6))</f>
      </c>
      <c r="I6" s="8" t="s">
        <v>70</v>
      </c>
      <c r="J6" s="11">
        <f>IF(A6="","",MONTH(A6))</f>
      </c>
      <c r="K6" s="11">
        <f>IF(A6="","",YEAR(A6))</f>
      </c>
    </row>
    <row r="7" spans="1:11" x14ac:dyDescent="0.25">
      <c r="A7" s="13">
        <v>46152</v>
      </c>
      <c r="B7" s="8" t="s">
        <v>52</v>
      </c>
      <c r="C7" s="8" t="s">
        <v>41</v>
      </c>
      <c r="D7" s="11">
        <f>IF(B7="","",IFERROR(INDEX(Clients!$E$2:$E$151,MATCH(B7,Clients!$A$2:$A$151,0)),0))</f>
      </c>
      <c r="E7" s="11">
        <f>IF(B7="","",IFERROR(INDEX(Clients!$F$2:$F$151,MATCH(B7,Clients!$A$2:$A$151,0)),0))</f>
      </c>
      <c r="F7" s="12">
        <f>IF(OR(B7="",C7=""),"",IFERROR(INDEX(Settings!$B$2:$B$11,MATCH(C7,Settings!$A$2:$A$11,0)),0)+D7*IFERROR(INDEX(Settings!$C$2:$C$11,MATCH(C7,Settings!$A$2:$A$11,0)),0)+E7*IFERROR(INDEX(Settings!$D$2:$D$11,MATCH(C7,Settings!$A$2:$A$11,0)),0))</f>
      </c>
      <c r="G7" s="9"/>
      <c r="H7" s="12">
        <f>IF(F7="","",IF(G7="",F7,G7))</f>
      </c>
      <c r="I7" s="8" t="s">
        <v>70</v>
      </c>
      <c r="J7" s="11">
        <f>IF(A7="","",MONTH(A7))</f>
      </c>
      <c r="K7" s="11">
        <f>IF(A7="","",YEAR(A7))</f>
      </c>
    </row>
    <row r="8" spans="1:11" x14ac:dyDescent="0.25">
      <c r="A8" s="13">
        <v>46158</v>
      </c>
      <c r="B8" s="8" t="s">
        <v>49</v>
      </c>
      <c r="C8" s="8" t="s">
        <v>37</v>
      </c>
      <c r="D8" s="11">
        <f>IF(B8="","",IFERROR(INDEX(Clients!$E$2:$E$151,MATCH(B8,Clients!$A$2:$A$151,0)),0))</f>
      </c>
      <c r="E8" s="11">
        <f>IF(B8="","",IFERROR(INDEX(Clients!$F$2:$F$151,MATCH(B8,Clients!$A$2:$A$151,0)),0))</f>
      </c>
      <c r="F8" s="12">
        <f>IF(OR(B8="",C8=""),"",IFERROR(INDEX(Settings!$B$2:$B$11,MATCH(C8,Settings!$A$2:$A$11,0)),0)+D8*IFERROR(INDEX(Settings!$C$2:$C$11,MATCH(C8,Settings!$A$2:$A$11,0)),0)+E8*IFERROR(INDEX(Settings!$D$2:$D$11,MATCH(C8,Settings!$A$2:$A$11,0)),0))</f>
      </c>
      <c r="G8" s="9"/>
      <c r="H8" s="12">
        <f>IF(F8="","",IF(G8="",F8,G8))</f>
      </c>
      <c r="I8" s="8" t="s">
        <v>70</v>
      </c>
      <c r="J8" s="11">
        <f>IF(A8="","",MONTH(A8))</f>
      </c>
      <c r="K8" s="11">
        <f>IF(A8="","",YEAR(A8))</f>
      </c>
    </row>
    <row r="9" spans="1:11" x14ac:dyDescent="0.25">
      <c r="A9" s="13">
        <v>46159</v>
      </c>
      <c r="B9" s="8" t="s">
        <v>52</v>
      </c>
      <c r="C9" s="8" t="s">
        <v>41</v>
      </c>
      <c r="D9" s="11">
        <f>IF(B9="","",IFERROR(INDEX(Clients!$E$2:$E$151,MATCH(B9,Clients!$A$2:$A$151,0)),0))</f>
      </c>
      <c r="E9" s="11">
        <f>IF(B9="","",IFERROR(INDEX(Clients!$F$2:$F$151,MATCH(B9,Clients!$A$2:$A$151,0)),0))</f>
      </c>
      <c r="F9" s="12">
        <f>IF(OR(B9="",C9=""),"",IFERROR(INDEX(Settings!$B$2:$B$11,MATCH(C9,Settings!$A$2:$A$11,0)),0)+D9*IFERROR(INDEX(Settings!$C$2:$C$11,MATCH(C9,Settings!$A$2:$A$11,0)),0)+E9*IFERROR(INDEX(Settings!$D$2:$D$11,MATCH(C9,Settings!$A$2:$A$11,0)),0))</f>
      </c>
      <c r="G9" s="9"/>
      <c r="H9" s="12">
        <f>IF(F9="","",IF(G9="",F9,G9))</f>
      </c>
      <c r="I9" s="8" t="s">
        <v>70</v>
      </c>
      <c r="J9" s="11">
        <f>IF(A9="","",MONTH(A9))</f>
      </c>
      <c r="K9" s="11">
        <f>IF(A9="","",YEAR(A9))</f>
      </c>
    </row>
    <row r="10" spans="1:11" x14ac:dyDescent="0.25">
      <c r="A10" s="13">
        <v>46162</v>
      </c>
      <c r="B10" s="8" t="s">
        <v>61</v>
      </c>
      <c r="C10" s="8" t="s">
        <v>37</v>
      </c>
      <c r="D10" s="11">
        <f>IF(B10="","",IFERROR(INDEX(Clients!$E$2:$E$151,MATCH(B10,Clients!$A$2:$A$151,0)),0))</f>
      </c>
      <c r="E10" s="11">
        <f>IF(B10="","",IFERROR(INDEX(Clients!$F$2:$F$151,MATCH(B10,Clients!$A$2:$A$151,0)),0))</f>
      </c>
      <c r="F10" s="12">
        <f>IF(OR(B10="",C10=""),"",IFERROR(INDEX(Settings!$B$2:$B$11,MATCH(C10,Settings!$A$2:$A$11,0)),0)+D10*IFERROR(INDEX(Settings!$C$2:$C$11,MATCH(C10,Settings!$A$2:$A$11,0)),0)+E10*IFERROR(INDEX(Settings!$D$2:$D$11,MATCH(C10,Settings!$A$2:$A$11,0)),0))</f>
      </c>
      <c r="G10" s="9"/>
      <c r="H10" s="12">
        <f>IF(F10="","",IF(G10="",F10,G10))</f>
      </c>
      <c r="I10" s="8" t="s">
        <v>70</v>
      </c>
      <c r="J10" s="11">
        <f>IF(A10="","",MONTH(A10))</f>
      </c>
      <c r="K10" s="11">
        <f>IF(A10="","",YEAR(A10))</f>
      </c>
    </row>
    <row r="11" spans="1:11" x14ac:dyDescent="0.25">
      <c r="A11" s="13">
        <v>46166</v>
      </c>
      <c r="B11" s="8" t="s">
        <v>52</v>
      </c>
      <c r="C11" s="8" t="s">
        <v>41</v>
      </c>
      <c r="D11" s="11">
        <f>IF(B11="","",IFERROR(INDEX(Clients!$E$2:$E$151,MATCH(B11,Clients!$A$2:$A$151,0)),0))</f>
      </c>
      <c r="E11" s="11">
        <f>IF(B11="","",IFERROR(INDEX(Clients!$F$2:$F$151,MATCH(B11,Clients!$A$2:$A$151,0)),0))</f>
      </c>
      <c r="F11" s="12">
        <f>IF(OR(B11="",C11=""),"",IFERROR(INDEX(Settings!$B$2:$B$11,MATCH(C11,Settings!$A$2:$A$11,0)),0)+D11*IFERROR(INDEX(Settings!$C$2:$C$11,MATCH(C11,Settings!$A$2:$A$11,0)),0)+E11*IFERROR(INDEX(Settings!$D$2:$D$11,MATCH(C11,Settings!$A$2:$A$11,0)),0))</f>
      </c>
      <c r="G11" s="9"/>
      <c r="H11" s="12">
        <f>IF(F11="","",IF(G11="",F11,G11))</f>
      </c>
      <c r="I11" s="8" t="s">
        <v>70</v>
      </c>
      <c r="J11" s="11">
        <f>IF(A11="","",MONTH(A11))</f>
      </c>
      <c r="K11" s="11">
        <f>IF(A11="","",YEAR(A11))</f>
      </c>
    </row>
    <row r="12" spans="1:11" x14ac:dyDescent="0.25">
      <c r="A12" s="13">
        <v>46168</v>
      </c>
      <c r="B12" s="8" t="s">
        <v>58</v>
      </c>
      <c r="C12" s="8" t="s">
        <v>40</v>
      </c>
      <c r="D12" s="11">
        <f>IF(B12="","",IFERROR(INDEX(Clients!$E$2:$E$151,MATCH(B12,Clients!$A$2:$A$151,0)),0))</f>
      </c>
      <c r="E12" s="11">
        <f>IF(B12="","",IFERROR(INDEX(Clients!$F$2:$F$151,MATCH(B12,Clients!$A$2:$A$151,0)),0))</f>
      </c>
      <c r="F12" s="12">
        <f>IF(OR(B12="",C12=""),"",IFERROR(INDEX(Settings!$B$2:$B$11,MATCH(C12,Settings!$A$2:$A$11,0)),0)+D12*IFERROR(INDEX(Settings!$C$2:$C$11,MATCH(C12,Settings!$A$2:$A$11,0)),0)+E12*IFERROR(INDEX(Settings!$D$2:$D$11,MATCH(C12,Settings!$A$2:$A$11,0)),0))</f>
      </c>
      <c r="G12" s="9"/>
      <c r="H12" s="12">
        <f>IF(F12="","",IF(G12="",F12,G12))</f>
      </c>
      <c r="I12" s="8" t="s">
        <v>70</v>
      </c>
      <c r="J12" s="11">
        <f>IF(A12="","",MONTH(A12))</f>
      </c>
      <c r="K12" s="11">
        <f>IF(A12="","",YEAR(A12))</f>
      </c>
    </row>
    <row r="13" spans="1:11" x14ac:dyDescent="0.25">
      <c r="A13" s="13">
        <v>46175</v>
      </c>
      <c r="B13" s="8" t="s">
        <v>49</v>
      </c>
      <c r="C13" s="8" t="s">
        <v>37</v>
      </c>
      <c r="D13" s="11">
        <f>IF(B13="","",IFERROR(INDEX(Clients!$E$2:$E$151,MATCH(B13,Clients!$A$2:$A$151,0)),0))</f>
      </c>
      <c r="E13" s="11">
        <f>IF(B13="","",IFERROR(INDEX(Clients!$F$2:$F$151,MATCH(B13,Clients!$A$2:$A$151,0)),0))</f>
      </c>
      <c r="F13" s="12">
        <f>IF(OR(B13="",C13=""),"",IFERROR(INDEX(Settings!$B$2:$B$11,MATCH(C13,Settings!$A$2:$A$11,0)),0)+D13*IFERROR(INDEX(Settings!$C$2:$C$11,MATCH(C13,Settings!$A$2:$A$11,0)),0)+E13*IFERROR(INDEX(Settings!$D$2:$D$11,MATCH(C13,Settings!$A$2:$A$11,0)),0))</f>
      </c>
      <c r="G13" s="9"/>
      <c r="H13" s="12">
        <f>IF(F13="","",IF(G13="",F13,G13))</f>
      </c>
      <c r="I13" s="8" t="s">
        <v>70</v>
      </c>
      <c r="J13" s="11">
        <f>IF(A13="","",MONTH(A13))</f>
      </c>
      <c r="K13" s="11">
        <f>IF(A13="","",YEAR(A13))</f>
      </c>
    </row>
    <row r="14" spans="1:11" x14ac:dyDescent="0.25">
      <c r="A14" s="13">
        <v>46176</v>
      </c>
      <c r="B14" s="8" t="s">
        <v>52</v>
      </c>
      <c r="C14" s="8" t="s">
        <v>41</v>
      </c>
      <c r="D14" s="11">
        <f>IF(B14="","",IFERROR(INDEX(Clients!$E$2:$E$151,MATCH(B14,Clients!$A$2:$A$151,0)),0))</f>
      </c>
      <c r="E14" s="11">
        <f>IF(B14="","",IFERROR(INDEX(Clients!$F$2:$F$151,MATCH(B14,Clients!$A$2:$A$151,0)),0))</f>
      </c>
      <c r="F14" s="12">
        <f>IF(OR(B14="",C14=""),"",IFERROR(INDEX(Settings!$B$2:$B$11,MATCH(C14,Settings!$A$2:$A$11,0)),0)+D14*IFERROR(INDEX(Settings!$C$2:$C$11,MATCH(C14,Settings!$A$2:$A$11,0)),0)+E14*IFERROR(INDEX(Settings!$D$2:$D$11,MATCH(C14,Settings!$A$2:$A$11,0)),0))</f>
      </c>
      <c r="G14" s="9"/>
      <c r="H14" s="12">
        <f>IF(F14="","",IF(G14="",F14,G14))</f>
      </c>
      <c r="I14" s="8" t="s">
        <v>70</v>
      </c>
      <c r="J14" s="11">
        <f>IF(A14="","",MONTH(A14))</f>
      </c>
      <c r="K14" s="11">
        <f>IF(A14="","",YEAR(A14))</f>
      </c>
    </row>
    <row r="15" spans="1:11" x14ac:dyDescent="0.25">
      <c r="A15" s="13">
        <v>46177</v>
      </c>
      <c r="B15" s="8" t="s">
        <v>55</v>
      </c>
      <c r="C15" s="8" t="s">
        <v>38</v>
      </c>
      <c r="D15" s="11">
        <f>IF(B15="","",IFERROR(INDEX(Clients!$E$2:$E$151,MATCH(B15,Clients!$A$2:$A$151,0)),0))</f>
      </c>
      <c r="E15" s="11">
        <f>IF(B15="","",IFERROR(INDEX(Clients!$F$2:$F$151,MATCH(B15,Clients!$A$2:$A$151,0)),0))</f>
      </c>
      <c r="F15" s="12">
        <f>IF(OR(B15="",C15=""),"",IFERROR(INDEX(Settings!$B$2:$B$11,MATCH(C15,Settings!$A$2:$A$11,0)),0)+D15*IFERROR(INDEX(Settings!$C$2:$C$11,MATCH(C15,Settings!$A$2:$A$11,0)),0)+E15*IFERROR(INDEX(Settings!$D$2:$D$11,MATCH(C15,Settings!$A$2:$A$11,0)),0))</f>
      </c>
      <c r="G15" s="9"/>
      <c r="H15" s="12">
        <f>IF(F15="","",IF(G15="",F15,G15))</f>
      </c>
      <c r="I15" s="8" t="s">
        <v>70</v>
      </c>
      <c r="J15" s="11">
        <f>IF(A15="","",MONTH(A15))</f>
      </c>
      <c r="K15" s="11">
        <f>IF(A15="","",YEAR(A15))</f>
      </c>
    </row>
    <row r="16" spans="1:11" x14ac:dyDescent="0.25">
      <c r="A16" s="13">
        <v>46178</v>
      </c>
      <c r="B16" s="8" t="s">
        <v>58</v>
      </c>
      <c r="C16" s="8" t="s">
        <v>40</v>
      </c>
      <c r="D16" s="11">
        <f>IF(B16="","",IFERROR(INDEX(Clients!$E$2:$E$151,MATCH(B16,Clients!$A$2:$A$151,0)),0))</f>
      </c>
      <c r="E16" s="11">
        <f>IF(B16="","",IFERROR(INDEX(Clients!$F$2:$F$151,MATCH(B16,Clients!$A$2:$A$151,0)),0))</f>
      </c>
      <c r="F16" s="12">
        <f>IF(OR(B16="",C16=""),"",IFERROR(INDEX(Settings!$B$2:$B$11,MATCH(C16,Settings!$A$2:$A$11,0)),0)+D16*IFERROR(INDEX(Settings!$C$2:$C$11,MATCH(C16,Settings!$A$2:$A$11,0)),0)+E16*IFERROR(INDEX(Settings!$D$2:$D$11,MATCH(C16,Settings!$A$2:$A$11,0)),0))</f>
      </c>
      <c r="G16" s="9"/>
      <c r="H16" s="12">
        <f>IF(F16="","",IF(G16="",F16,G16))</f>
      </c>
      <c r="I16" s="8" t="s">
        <v>70</v>
      </c>
      <c r="J16" s="11">
        <f>IF(A16="","",MONTH(A16))</f>
      </c>
      <c r="K16" s="11">
        <f>IF(A16="","",YEAR(A16))</f>
      </c>
    </row>
    <row r="17" spans="1:11" x14ac:dyDescent="0.25">
      <c r="A17" s="13">
        <v>46179</v>
      </c>
      <c r="B17" s="8" t="s">
        <v>61</v>
      </c>
      <c r="C17" s="8" t="s">
        <v>37</v>
      </c>
      <c r="D17" s="11">
        <f>IF(B17="","",IFERROR(INDEX(Clients!$E$2:$E$151,MATCH(B17,Clients!$A$2:$A$151,0)),0))</f>
      </c>
      <c r="E17" s="11">
        <f>IF(B17="","",IFERROR(INDEX(Clients!$F$2:$F$151,MATCH(B17,Clients!$A$2:$A$151,0)),0))</f>
      </c>
      <c r="F17" s="12">
        <f>IF(OR(B17="",C17=""),"",IFERROR(INDEX(Settings!$B$2:$B$11,MATCH(C17,Settings!$A$2:$A$11,0)),0)+D17*IFERROR(INDEX(Settings!$C$2:$C$11,MATCH(C17,Settings!$A$2:$A$11,0)),0)+E17*IFERROR(INDEX(Settings!$D$2:$D$11,MATCH(C17,Settings!$A$2:$A$11,0)),0))</f>
      </c>
      <c r="G17" s="9"/>
      <c r="H17" s="12">
        <f>IF(F17="","",IF(G17="",F17,G17))</f>
      </c>
      <c r="I17" s="8" t="s">
        <v>70</v>
      </c>
      <c r="J17" s="11">
        <f>IF(A17="","",MONTH(A17))</f>
      </c>
      <c r="K17" s="11">
        <f>IF(A17="","",YEAR(A17))</f>
      </c>
    </row>
    <row r="18" spans="1:11" x14ac:dyDescent="0.25">
      <c r="A18" s="13">
        <v>46183</v>
      </c>
      <c r="B18" s="8" t="s">
        <v>52</v>
      </c>
      <c r="C18" s="8" t="s">
        <v>41</v>
      </c>
      <c r="D18" s="11">
        <f>IF(B18="","",IFERROR(INDEX(Clients!$E$2:$E$151,MATCH(B18,Clients!$A$2:$A$151,0)),0))</f>
      </c>
      <c r="E18" s="11">
        <f>IF(B18="","",IFERROR(INDEX(Clients!$F$2:$F$151,MATCH(B18,Clients!$A$2:$A$151,0)),0))</f>
      </c>
      <c r="F18" s="12">
        <f>IF(OR(B18="",C18=""),"",IFERROR(INDEX(Settings!$B$2:$B$11,MATCH(C18,Settings!$A$2:$A$11,0)),0)+D18*IFERROR(INDEX(Settings!$C$2:$C$11,MATCH(C18,Settings!$A$2:$A$11,0)),0)+E18*IFERROR(INDEX(Settings!$D$2:$D$11,MATCH(C18,Settings!$A$2:$A$11,0)),0))</f>
      </c>
      <c r="G18" s="9"/>
      <c r="H18" s="12">
        <f>IF(F18="","",IF(G18="",F18,G18))</f>
      </c>
      <c r="I18" s="8" t="s">
        <v>70</v>
      </c>
      <c r="J18" s="11">
        <f>IF(A18="","",MONTH(A18))</f>
      </c>
      <c r="K18" s="11">
        <f>IF(A18="","",YEAR(A18))</f>
      </c>
    </row>
    <row r="19" spans="1:11" x14ac:dyDescent="0.25">
      <c r="A19" s="13">
        <v>46189</v>
      </c>
      <c r="B19" s="8" t="s">
        <v>49</v>
      </c>
      <c r="C19" s="8" t="s">
        <v>37</v>
      </c>
      <c r="D19" s="11">
        <f>IF(B19="","",IFERROR(INDEX(Clients!$E$2:$E$151,MATCH(B19,Clients!$A$2:$A$151,0)),0))</f>
      </c>
      <c r="E19" s="11">
        <f>IF(B19="","",IFERROR(INDEX(Clients!$F$2:$F$151,MATCH(B19,Clients!$A$2:$A$151,0)),0))</f>
      </c>
      <c r="F19" s="12">
        <f>IF(OR(B19="",C19=""),"",IFERROR(INDEX(Settings!$B$2:$B$11,MATCH(C19,Settings!$A$2:$A$11,0)),0)+D19*IFERROR(INDEX(Settings!$C$2:$C$11,MATCH(C19,Settings!$A$2:$A$11,0)),0)+E19*IFERROR(INDEX(Settings!$D$2:$D$11,MATCH(C19,Settings!$A$2:$A$11,0)),0))</f>
      </c>
      <c r="G19" s="9"/>
      <c r="H19" s="12">
        <f>IF(F19="","",IF(G19="",F19,G19))</f>
      </c>
      <c r="I19" s="8" t="s">
        <v>70</v>
      </c>
      <c r="J19" s="11">
        <f>IF(A19="","",MONTH(A19))</f>
      </c>
      <c r="K19" s="11">
        <f>IF(A19="","",YEAR(A19))</f>
      </c>
    </row>
    <row r="20" spans="1:11" x14ac:dyDescent="0.25">
      <c r="A20" s="13">
        <v>46190</v>
      </c>
      <c r="B20" s="8" t="s">
        <v>52</v>
      </c>
      <c r="C20" s="8" t="s">
        <v>41</v>
      </c>
      <c r="D20" s="11">
        <f>IF(B20="","",IFERROR(INDEX(Clients!$E$2:$E$151,MATCH(B20,Clients!$A$2:$A$151,0)),0))</f>
      </c>
      <c r="E20" s="11">
        <f>IF(B20="","",IFERROR(INDEX(Clients!$F$2:$F$151,MATCH(B20,Clients!$A$2:$A$151,0)),0))</f>
      </c>
      <c r="F20" s="12">
        <f>IF(OR(B20="",C20=""),"",IFERROR(INDEX(Settings!$B$2:$B$11,MATCH(C20,Settings!$A$2:$A$11,0)),0)+D20*IFERROR(INDEX(Settings!$C$2:$C$11,MATCH(C20,Settings!$A$2:$A$11,0)),0)+E20*IFERROR(INDEX(Settings!$D$2:$D$11,MATCH(C20,Settings!$A$2:$A$11,0)),0))</f>
      </c>
      <c r="G20" s="9"/>
      <c r="H20" s="12">
        <f>IF(F20="","",IF(G20="",F20,G20))</f>
      </c>
      <c r="I20" s="8" t="s">
        <v>70</v>
      </c>
      <c r="J20" s="11">
        <f>IF(A20="","",MONTH(A20))</f>
      </c>
      <c r="K20" s="11">
        <f>IF(A20="","",YEAR(A20))</f>
      </c>
    </row>
    <row r="21" spans="1:11" x14ac:dyDescent="0.25">
      <c r="A21" s="13">
        <v>46193</v>
      </c>
      <c r="B21" s="8" t="s">
        <v>61</v>
      </c>
      <c r="C21" s="8" t="s">
        <v>37</v>
      </c>
      <c r="D21" s="11">
        <f>IF(B21="","",IFERROR(INDEX(Clients!$E$2:$E$151,MATCH(B21,Clients!$A$2:$A$151,0)),0))</f>
      </c>
      <c r="E21" s="11">
        <f>IF(B21="","",IFERROR(INDEX(Clients!$F$2:$F$151,MATCH(B21,Clients!$A$2:$A$151,0)),0))</f>
      </c>
      <c r="F21" s="12">
        <f>IF(OR(B21="",C21=""),"",IFERROR(INDEX(Settings!$B$2:$B$11,MATCH(C21,Settings!$A$2:$A$11,0)),0)+D21*IFERROR(INDEX(Settings!$C$2:$C$11,MATCH(C21,Settings!$A$2:$A$11,0)),0)+E21*IFERROR(INDEX(Settings!$D$2:$D$11,MATCH(C21,Settings!$A$2:$A$11,0)),0))</f>
      </c>
      <c r="G21" s="9"/>
      <c r="H21" s="12">
        <f>IF(F21="","",IF(G21="",F21,G21))</f>
      </c>
      <c r="I21" s="8" t="s">
        <v>70</v>
      </c>
      <c r="J21" s="11">
        <f>IF(A21="","",MONTH(A21))</f>
      </c>
      <c r="K21" s="11">
        <f>IF(A21="","",YEAR(A21))</f>
      </c>
    </row>
    <row r="22" spans="1:11" x14ac:dyDescent="0.25">
      <c r="A22" s="13">
        <v>46197</v>
      </c>
      <c r="B22" s="8" t="s">
        <v>52</v>
      </c>
      <c r="C22" s="8" t="s">
        <v>41</v>
      </c>
      <c r="D22" s="11">
        <f>IF(B22="","",IFERROR(INDEX(Clients!$E$2:$E$151,MATCH(B22,Clients!$A$2:$A$151,0)),0))</f>
      </c>
      <c r="E22" s="11">
        <f>IF(B22="","",IFERROR(INDEX(Clients!$F$2:$F$151,MATCH(B22,Clients!$A$2:$A$151,0)),0))</f>
      </c>
      <c r="F22" s="12">
        <f>IF(OR(B22="",C22=""),"",IFERROR(INDEX(Settings!$B$2:$B$11,MATCH(C22,Settings!$A$2:$A$11,0)),0)+D22*IFERROR(INDEX(Settings!$C$2:$C$11,MATCH(C22,Settings!$A$2:$A$11,0)),0)+E22*IFERROR(INDEX(Settings!$D$2:$D$11,MATCH(C22,Settings!$A$2:$A$11,0)),0))</f>
      </c>
      <c r="G22" s="9"/>
      <c r="H22" s="12">
        <f>IF(F22="","",IF(G22="",F22,G22))</f>
      </c>
      <c r="I22" s="8" t="s">
        <v>70</v>
      </c>
      <c r="J22" s="11">
        <f>IF(A22="","",MONTH(A22))</f>
      </c>
      <c r="K22" s="11">
        <f>IF(A22="","",YEAR(A22))</f>
      </c>
    </row>
    <row r="23" spans="1:11" x14ac:dyDescent="0.25">
      <c r="A23" s="13">
        <v>46199</v>
      </c>
      <c r="B23" s="8" t="s">
        <v>58</v>
      </c>
      <c r="C23" s="8" t="s">
        <v>40</v>
      </c>
      <c r="D23" s="11">
        <f>IF(B23="","",IFERROR(INDEX(Clients!$E$2:$E$151,MATCH(B23,Clients!$A$2:$A$151,0)),0))</f>
      </c>
      <c r="E23" s="11">
        <f>IF(B23="","",IFERROR(INDEX(Clients!$F$2:$F$151,MATCH(B23,Clients!$A$2:$A$151,0)),0))</f>
      </c>
      <c r="F23" s="12">
        <f>IF(OR(B23="",C23=""),"",IFERROR(INDEX(Settings!$B$2:$B$11,MATCH(C23,Settings!$A$2:$A$11,0)),0)+D23*IFERROR(INDEX(Settings!$C$2:$C$11,MATCH(C23,Settings!$A$2:$A$11,0)),0)+E23*IFERROR(INDEX(Settings!$D$2:$D$11,MATCH(C23,Settings!$A$2:$A$11,0)),0))</f>
      </c>
      <c r="G23" s="9"/>
      <c r="H23" s="12">
        <f>IF(F23="","",IF(G23="",F23,G23))</f>
      </c>
      <c r="I23" s="8" t="s">
        <v>70</v>
      </c>
      <c r="J23" s="11">
        <f>IF(A23="","",MONTH(A23))</f>
      </c>
      <c r="K23" s="11">
        <f>IF(A23="","",YEAR(A23))</f>
      </c>
    </row>
    <row r="24" spans="1:11" x14ac:dyDescent="0.25">
      <c r="A24" s="13">
        <v>46205</v>
      </c>
      <c r="B24" s="8" t="s">
        <v>49</v>
      </c>
      <c r="C24" s="8" t="s">
        <v>37</v>
      </c>
      <c r="D24" s="11">
        <f>IF(B24="","",IFERROR(INDEX(Clients!$E$2:$E$151,MATCH(B24,Clients!$A$2:$A$151,0)),0))</f>
      </c>
      <c r="E24" s="11">
        <f>IF(B24="","",IFERROR(INDEX(Clients!$F$2:$F$151,MATCH(B24,Clients!$A$2:$A$151,0)),0))</f>
      </c>
      <c r="F24" s="12">
        <f>IF(OR(B24="",C24=""),"",IFERROR(INDEX(Settings!$B$2:$B$11,MATCH(C24,Settings!$A$2:$A$11,0)),0)+D24*IFERROR(INDEX(Settings!$C$2:$C$11,MATCH(C24,Settings!$A$2:$A$11,0)),0)+E24*IFERROR(INDEX(Settings!$D$2:$D$11,MATCH(C24,Settings!$A$2:$A$11,0)),0))</f>
      </c>
      <c r="G24" s="9"/>
      <c r="H24" s="12">
        <f>IF(F24="","",IF(G24="",F24,G24))</f>
      </c>
      <c r="I24" s="8" t="s">
        <v>70</v>
      </c>
      <c r="J24" s="11">
        <f>IF(A24="","",MONTH(A24))</f>
      </c>
      <c r="K24" s="11">
        <f>IF(A24="","",YEAR(A24))</f>
      </c>
    </row>
    <row r="25" spans="1:11" x14ac:dyDescent="0.25">
      <c r="A25" s="13">
        <v>46206</v>
      </c>
      <c r="B25" s="8" t="s">
        <v>52</v>
      </c>
      <c r="C25" s="8" t="s">
        <v>41</v>
      </c>
      <c r="D25" s="11">
        <f>IF(B25="","",IFERROR(INDEX(Clients!$E$2:$E$151,MATCH(B25,Clients!$A$2:$A$151,0)),0))</f>
      </c>
      <c r="E25" s="11">
        <f>IF(B25="","",IFERROR(INDEX(Clients!$F$2:$F$151,MATCH(B25,Clients!$A$2:$A$151,0)),0))</f>
      </c>
      <c r="F25" s="12">
        <f>IF(OR(B25="",C25=""),"",IFERROR(INDEX(Settings!$B$2:$B$11,MATCH(C25,Settings!$A$2:$A$11,0)),0)+D25*IFERROR(INDEX(Settings!$C$2:$C$11,MATCH(C25,Settings!$A$2:$A$11,0)),0)+E25*IFERROR(INDEX(Settings!$D$2:$D$11,MATCH(C25,Settings!$A$2:$A$11,0)),0))</f>
      </c>
      <c r="G25" s="9"/>
      <c r="H25" s="12">
        <f>IF(F25="","",IF(G25="",F25,G25))</f>
      </c>
      <c r="I25" s="8" t="s">
        <v>70</v>
      </c>
      <c r="J25" s="11">
        <f>IF(A25="","",MONTH(A25))</f>
      </c>
      <c r="K25" s="11">
        <f>IF(A25="","",YEAR(A25))</f>
      </c>
    </row>
    <row r="26" spans="1:11" x14ac:dyDescent="0.25">
      <c r="A26" s="13">
        <v>46207</v>
      </c>
      <c r="B26" s="8" t="s">
        <v>55</v>
      </c>
      <c r="C26" s="8" t="s">
        <v>38</v>
      </c>
      <c r="D26" s="11">
        <f>IF(B26="","",IFERROR(INDEX(Clients!$E$2:$E$151,MATCH(B26,Clients!$A$2:$A$151,0)),0))</f>
      </c>
      <c r="E26" s="11">
        <f>IF(B26="","",IFERROR(INDEX(Clients!$F$2:$F$151,MATCH(B26,Clients!$A$2:$A$151,0)),0))</f>
      </c>
      <c r="F26" s="12">
        <f>IF(OR(B26="",C26=""),"",IFERROR(INDEX(Settings!$B$2:$B$11,MATCH(C26,Settings!$A$2:$A$11,0)),0)+D26*IFERROR(INDEX(Settings!$C$2:$C$11,MATCH(C26,Settings!$A$2:$A$11,0)),0)+E26*IFERROR(INDEX(Settings!$D$2:$D$11,MATCH(C26,Settings!$A$2:$A$11,0)),0))</f>
      </c>
      <c r="G26" s="9"/>
      <c r="H26" s="12">
        <f>IF(F26="","",IF(G26="",F26,G26))</f>
      </c>
      <c r="I26" s="8" t="s">
        <v>70</v>
      </c>
      <c r="J26" s="11">
        <f>IF(A26="","",MONTH(A26))</f>
      </c>
      <c r="K26" s="11">
        <f>IF(A26="","",YEAR(A26))</f>
      </c>
    </row>
    <row r="27" spans="1:11" x14ac:dyDescent="0.25">
      <c r="A27" s="13">
        <v>46208</v>
      </c>
      <c r="B27" s="8" t="s">
        <v>58</v>
      </c>
      <c r="C27" s="8" t="s">
        <v>40</v>
      </c>
      <c r="D27" s="11">
        <f>IF(B27="","",IFERROR(INDEX(Clients!$E$2:$E$151,MATCH(B27,Clients!$A$2:$A$151,0)),0))</f>
      </c>
      <c r="E27" s="11">
        <f>IF(B27="","",IFERROR(INDEX(Clients!$F$2:$F$151,MATCH(B27,Clients!$A$2:$A$151,0)),0))</f>
      </c>
      <c r="F27" s="12">
        <f>IF(OR(B27="",C27=""),"",IFERROR(INDEX(Settings!$B$2:$B$11,MATCH(C27,Settings!$A$2:$A$11,0)),0)+D27*IFERROR(INDEX(Settings!$C$2:$C$11,MATCH(C27,Settings!$A$2:$A$11,0)),0)+E27*IFERROR(INDEX(Settings!$D$2:$D$11,MATCH(C27,Settings!$A$2:$A$11,0)),0))</f>
      </c>
      <c r="G27" s="9"/>
      <c r="H27" s="12">
        <f>IF(F27="","",IF(G27="",F27,G27))</f>
      </c>
      <c r="I27" s="8" t="s">
        <v>70</v>
      </c>
      <c r="J27" s="11">
        <f>IF(A27="","",MONTH(A27))</f>
      </c>
      <c r="K27" s="11">
        <f>IF(A27="","",YEAR(A27))</f>
      </c>
    </row>
    <row r="28" spans="1:11" x14ac:dyDescent="0.25">
      <c r="A28" s="13">
        <v>46209</v>
      </c>
      <c r="B28" s="8" t="s">
        <v>61</v>
      </c>
      <c r="C28" s="8" t="s">
        <v>37</v>
      </c>
      <c r="D28" s="11">
        <f>IF(B28="","",IFERROR(INDEX(Clients!$E$2:$E$151,MATCH(B28,Clients!$A$2:$A$151,0)),0))</f>
      </c>
      <c r="E28" s="11">
        <f>IF(B28="","",IFERROR(INDEX(Clients!$F$2:$F$151,MATCH(B28,Clients!$A$2:$A$151,0)),0))</f>
      </c>
      <c r="F28" s="12">
        <f>IF(OR(B28="",C28=""),"",IFERROR(INDEX(Settings!$B$2:$B$11,MATCH(C28,Settings!$A$2:$A$11,0)),0)+D28*IFERROR(INDEX(Settings!$C$2:$C$11,MATCH(C28,Settings!$A$2:$A$11,0)),0)+E28*IFERROR(INDEX(Settings!$D$2:$D$11,MATCH(C28,Settings!$A$2:$A$11,0)),0))</f>
      </c>
      <c r="G28" s="9"/>
      <c r="H28" s="12">
        <f>IF(F28="","",IF(G28="",F28,G28))</f>
      </c>
      <c r="I28" s="8" t="s">
        <v>70</v>
      </c>
      <c r="J28" s="11">
        <f>IF(A28="","",MONTH(A28))</f>
      </c>
      <c r="K28" s="11">
        <f>IF(A28="","",YEAR(A28))</f>
      </c>
    </row>
    <row r="29" spans="1:11" x14ac:dyDescent="0.25">
      <c r="A29" s="13">
        <v>46213</v>
      </c>
      <c r="B29" s="8" t="s">
        <v>52</v>
      </c>
      <c r="C29" s="8" t="s">
        <v>41</v>
      </c>
      <c r="D29" s="11">
        <f>IF(B29="","",IFERROR(INDEX(Clients!$E$2:$E$151,MATCH(B29,Clients!$A$2:$A$151,0)),0))</f>
      </c>
      <c r="E29" s="11">
        <f>IF(B29="","",IFERROR(INDEX(Clients!$F$2:$F$151,MATCH(B29,Clients!$A$2:$A$151,0)),0))</f>
      </c>
      <c r="F29" s="12">
        <f>IF(OR(B29="",C29=""),"",IFERROR(INDEX(Settings!$B$2:$B$11,MATCH(C29,Settings!$A$2:$A$11,0)),0)+D29*IFERROR(INDEX(Settings!$C$2:$C$11,MATCH(C29,Settings!$A$2:$A$11,0)),0)+E29*IFERROR(INDEX(Settings!$D$2:$D$11,MATCH(C29,Settings!$A$2:$A$11,0)),0))</f>
      </c>
      <c r="G29" s="9"/>
      <c r="H29" s="12">
        <f>IF(F29="","",IF(G29="",F29,G29))</f>
      </c>
      <c r="I29" s="8" t="s">
        <v>70</v>
      </c>
      <c r="J29" s="11">
        <f>IF(A29="","",MONTH(A29))</f>
      </c>
      <c r="K29" s="11">
        <f>IF(A29="","",YEAR(A29))</f>
      </c>
    </row>
    <row r="30" spans="1:11" x14ac:dyDescent="0.25">
      <c r="A30" s="13">
        <v>46219</v>
      </c>
      <c r="B30" s="8" t="s">
        <v>49</v>
      </c>
      <c r="C30" s="8" t="s">
        <v>37</v>
      </c>
      <c r="D30" s="11">
        <f>IF(B30="","",IFERROR(INDEX(Clients!$E$2:$E$151,MATCH(B30,Clients!$A$2:$A$151,0)),0))</f>
      </c>
      <c r="E30" s="11">
        <f>IF(B30="","",IFERROR(INDEX(Clients!$F$2:$F$151,MATCH(B30,Clients!$A$2:$A$151,0)),0))</f>
      </c>
      <c r="F30" s="12">
        <f>IF(OR(B30="",C30=""),"",IFERROR(INDEX(Settings!$B$2:$B$11,MATCH(C30,Settings!$A$2:$A$11,0)),0)+D30*IFERROR(INDEX(Settings!$C$2:$C$11,MATCH(C30,Settings!$A$2:$A$11,0)),0)+E30*IFERROR(INDEX(Settings!$D$2:$D$11,MATCH(C30,Settings!$A$2:$A$11,0)),0))</f>
      </c>
      <c r="G30" s="9"/>
      <c r="H30" s="12">
        <f>IF(F30="","",IF(G30="",F30,G30))</f>
      </c>
      <c r="I30" s="8" t="s">
        <v>70</v>
      </c>
      <c r="J30" s="11">
        <f>IF(A30="","",MONTH(A30))</f>
      </c>
      <c r="K30" s="11">
        <f>IF(A30="","",YEAR(A30))</f>
      </c>
    </row>
    <row r="31" spans="1:11" x14ac:dyDescent="0.25">
      <c r="A31" s="13">
        <v>46220</v>
      </c>
      <c r="B31" s="8" t="s">
        <v>52</v>
      </c>
      <c r="C31" s="8" t="s">
        <v>41</v>
      </c>
      <c r="D31" s="11">
        <f>IF(B31="","",IFERROR(INDEX(Clients!$E$2:$E$151,MATCH(B31,Clients!$A$2:$A$151,0)),0))</f>
      </c>
      <c r="E31" s="11">
        <f>IF(B31="","",IFERROR(INDEX(Clients!$F$2:$F$151,MATCH(B31,Clients!$A$2:$A$151,0)),0))</f>
      </c>
      <c r="F31" s="12">
        <f>IF(OR(B31="",C31=""),"",IFERROR(INDEX(Settings!$B$2:$B$11,MATCH(C31,Settings!$A$2:$A$11,0)),0)+D31*IFERROR(INDEX(Settings!$C$2:$C$11,MATCH(C31,Settings!$A$2:$A$11,0)),0)+E31*IFERROR(INDEX(Settings!$D$2:$D$11,MATCH(C31,Settings!$A$2:$A$11,0)),0))</f>
      </c>
      <c r="G31" s="9"/>
      <c r="H31" s="12">
        <f>IF(F31="","",IF(G31="",F31,G31))</f>
      </c>
      <c r="I31" s="8" t="s">
        <v>70</v>
      </c>
      <c r="J31" s="11">
        <f>IF(A31="","",MONTH(A31))</f>
      </c>
      <c r="K31" s="11">
        <f>IF(A31="","",YEAR(A31))</f>
      </c>
    </row>
    <row r="32" spans="1:11" x14ac:dyDescent="0.25">
      <c r="A32" s="13">
        <v>46223</v>
      </c>
      <c r="B32" s="8" t="s">
        <v>61</v>
      </c>
      <c r="C32" s="8" t="s">
        <v>37</v>
      </c>
      <c r="D32" s="11">
        <f>IF(B32="","",IFERROR(INDEX(Clients!$E$2:$E$151,MATCH(B32,Clients!$A$2:$A$151,0)),0))</f>
      </c>
      <c r="E32" s="11">
        <f>IF(B32="","",IFERROR(INDEX(Clients!$F$2:$F$151,MATCH(B32,Clients!$A$2:$A$151,0)),0))</f>
      </c>
      <c r="F32" s="12">
        <f>IF(OR(B32="",C32=""),"",IFERROR(INDEX(Settings!$B$2:$B$11,MATCH(C32,Settings!$A$2:$A$11,0)),0)+D32*IFERROR(INDEX(Settings!$C$2:$C$11,MATCH(C32,Settings!$A$2:$A$11,0)),0)+E32*IFERROR(INDEX(Settings!$D$2:$D$11,MATCH(C32,Settings!$A$2:$A$11,0)),0))</f>
      </c>
      <c r="G32" s="9"/>
      <c r="H32" s="12">
        <f>IF(F32="","",IF(G32="",F32,G32))</f>
      </c>
      <c r="I32" s="8" t="s">
        <v>70</v>
      </c>
      <c r="J32" s="11">
        <f>IF(A32="","",MONTH(A32))</f>
      </c>
      <c r="K32" s="11">
        <f>IF(A32="","",YEAR(A32))</f>
      </c>
    </row>
    <row r="33" spans="1:11" x14ac:dyDescent="0.25">
      <c r="A33" s="13">
        <v>46227</v>
      </c>
      <c r="B33" s="8" t="s">
        <v>52</v>
      </c>
      <c r="C33" s="8" t="s">
        <v>41</v>
      </c>
      <c r="D33" s="11">
        <f>IF(B33="","",IFERROR(INDEX(Clients!$E$2:$E$151,MATCH(B33,Clients!$A$2:$A$151,0)),0))</f>
      </c>
      <c r="E33" s="11">
        <f>IF(B33="","",IFERROR(INDEX(Clients!$F$2:$F$151,MATCH(B33,Clients!$A$2:$A$151,0)),0))</f>
      </c>
      <c r="F33" s="12">
        <f>IF(OR(B33="",C33=""),"",IFERROR(INDEX(Settings!$B$2:$B$11,MATCH(C33,Settings!$A$2:$A$11,0)),0)+D33*IFERROR(INDEX(Settings!$C$2:$C$11,MATCH(C33,Settings!$A$2:$A$11,0)),0)+E33*IFERROR(INDEX(Settings!$D$2:$D$11,MATCH(C33,Settings!$A$2:$A$11,0)),0))</f>
      </c>
      <c r="G33" s="9"/>
      <c r="H33" s="12">
        <f>IF(F33="","",IF(G33="",F33,G33))</f>
      </c>
      <c r="I33" s="8" t="s">
        <v>70</v>
      </c>
      <c r="J33" s="11">
        <f>IF(A33="","",MONTH(A33))</f>
      </c>
      <c r="K33" s="11">
        <f>IF(A33="","",YEAR(A33))</f>
      </c>
    </row>
    <row r="34" spans="1:11" x14ac:dyDescent="0.25">
      <c r="A34" s="13">
        <v>46229</v>
      </c>
      <c r="B34" s="8" t="s">
        <v>58</v>
      </c>
      <c r="C34" s="8" t="s">
        <v>40</v>
      </c>
      <c r="D34" s="11">
        <f>IF(B34="","",IFERROR(INDEX(Clients!$E$2:$E$151,MATCH(B34,Clients!$A$2:$A$151,0)),0))</f>
      </c>
      <c r="E34" s="11">
        <f>IF(B34="","",IFERROR(INDEX(Clients!$F$2:$F$151,MATCH(B34,Clients!$A$2:$A$151,0)),0))</f>
      </c>
      <c r="F34" s="12">
        <f>IF(OR(B34="",C34=""),"",IFERROR(INDEX(Settings!$B$2:$B$11,MATCH(C34,Settings!$A$2:$A$11,0)),0)+D34*IFERROR(INDEX(Settings!$C$2:$C$11,MATCH(C34,Settings!$A$2:$A$11,0)),0)+E34*IFERROR(INDEX(Settings!$D$2:$D$11,MATCH(C34,Settings!$A$2:$A$11,0)),0))</f>
      </c>
      <c r="G34" s="9"/>
      <c r="H34" s="12">
        <f>IF(F34="","",IF(G34="",F34,G34))</f>
      </c>
      <c r="I34" s="8" t="s">
        <v>70</v>
      </c>
      <c r="J34" s="11">
        <f>IF(A34="","",MONTH(A34))</f>
      </c>
      <c r="K34" s="11">
        <f>IF(A34="","",YEAR(A34))</f>
      </c>
    </row>
    <row r="35" spans="1:11" x14ac:dyDescent="0.25">
      <c r="A35" s="13">
        <v>46236</v>
      </c>
      <c r="B35" s="8" t="s">
        <v>49</v>
      </c>
      <c r="C35" s="8" t="s">
        <v>37</v>
      </c>
      <c r="D35" s="11">
        <f>IF(B35="","",IFERROR(INDEX(Clients!$E$2:$E$151,MATCH(B35,Clients!$A$2:$A$151,0)),0))</f>
      </c>
      <c r="E35" s="11">
        <f>IF(B35="","",IFERROR(INDEX(Clients!$F$2:$F$151,MATCH(B35,Clients!$A$2:$A$151,0)),0))</f>
      </c>
      <c r="F35" s="12">
        <f>IF(OR(B35="",C35=""),"",IFERROR(INDEX(Settings!$B$2:$B$11,MATCH(C35,Settings!$A$2:$A$11,0)),0)+D35*IFERROR(INDEX(Settings!$C$2:$C$11,MATCH(C35,Settings!$A$2:$A$11,0)),0)+E35*IFERROR(INDEX(Settings!$D$2:$D$11,MATCH(C35,Settings!$A$2:$A$11,0)),0))</f>
      </c>
      <c r="G35" s="9">
        <v>25</v>
      </c>
      <c r="H35" s="12">
        <f>IF(F35="","",IF(G35="",F35,G35))</f>
      </c>
      <c r="I35" s="8" t="s">
        <v>70</v>
      </c>
      <c r="J35" s="11">
        <f>IF(A35="","",MONTH(A35))</f>
      </c>
      <c r="K35" s="11">
        <f>IF(A35="","",YEAR(A35))</f>
      </c>
    </row>
    <row r="36" spans="1:11" x14ac:dyDescent="0.25">
      <c r="A36" s="13">
        <v>46237</v>
      </c>
      <c r="B36" s="8" t="s">
        <v>52</v>
      </c>
      <c r="C36" s="8" t="s">
        <v>41</v>
      </c>
      <c r="D36" s="11">
        <f>IF(B36="","",IFERROR(INDEX(Clients!$E$2:$E$151,MATCH(B36,Clients!$A$2:$A$151,0)),0))</f>
      </c>
      <c r="E36" s="11">
        <f>IF(B36="","",IFERROR(INDEX(Clients!$F$2:$F$151,MATCH(B36,Clients!$A$2:$A$151,0)),0))</f>
      </c>
      <c r="F36" s="12">
        <f>IF(OR(B36="",C36=""),"",IFERROR(INDEX(Settings!$B$2:$B$11,MATCH(C36,Settings!$A$2:$A$11,0)),0)+D36*IFERROR(INDEX(Settings!$C$2:$C$11,MATCH(C36,Settings!$A$2:$A$11,0)),0)+E36*IFERROR(INDEX(Settings!$D$2:$D$11,MATCH(C36,Settings!$A$2:$A$11,0)),0))</f>
      </c>
      <c r="G36" s="9"/>
      <c r="H36" s="12">
        <f>IF(F36="","",IF(G36="",F36,G36))</f>
      </c>
      <c r="I36" s="8" t="s">
        <v>70</v>
      </c>
      <c r="J36" s="11">
        <f>IF(A36="","",MONTH(A36))</f>
      </c>
      <c r="K36" s="11">
        <f>IF(A36="","",YEAR(A36))</f>
      </c>
    </row>
    <row r="37" spans="1:11" x14ac:dyDescent="0.25">
      <c r="A37" s="13">
        <v>46238</v>
      </c>
      <c r="B37" s="8" t="s">
        <v>55</v>
      </c>
      <c r="C37" s="8" t="s">
        <v>38</v>
      </c>
      <c r="D37" s="11">
        <f>IF(B37="","",IFERROR(INDEX(Clients!$E$2:$E$151,MATCH(B37,Clients!$A$2:$A$151,0)),0))</f>
      </c>
      <c r="E37" s="11">
        <f>IF(B37="","",IFERROR(INDEX(Clients!$F$2:$F$151,MATCH(B37,Clients!$A$2:$A$151,0)),0))</f>
      </c>
      <c r="F37" s="12">
        <f>IF(OR(B37="",C37=""),"",IFERROR(INDEX(Settings!$B$2:$B$11,MATCH(C37,Settings!$A$2:$A$11,0)),0)+D37*IFERROR(INDEX(Settings!$C$2:$C$11,MATCH(C37,Settings!$A$2:$A$11,0)),0)+E37*IFERROR(INDEX(Settings!$D$2:$D$11,MATCH(C37,Settings!$A$2:$A$11,0)),0))</f>
      </c>
      <c r="G37" s="9"/>
      <c r="H37" s="12">
        <f>IF(F37="","",IF(G37="",F37,G37))</f>
      </c>
      <c r="I37" s="8" t="s">
        <v>70</v>
      </c>
      <c r="J37" s="11">
        <f>IF(A37="","",MONTH(A37))</f>
      </c>
      <c r="K37" s="11">
        <f>IF(A37="","",YEAR(A37))</f>
      </c>
    </row>
    <row r="38" spans="1:11" x14ac:dyDescent="0.25">
      <c r="A38" s="13">
        <v>46239</v>
      </c>
      <c r="B38" s="8" t="s">
        <v>58</v>
      </c>
      <c r="C38" s="8" t="s">
        <v>40</v>
      </c>
      <c r="D38" s="11">
        <f>IF(B38="","",IFERROR(INDEX(Clients!$E$2:$E$151,MATCH(B38,Clients!$A$2:$A$151,0)),0))</f>
      </c>
      <c r="E38" s="11">
        <f>IF(B38="","",IFERROR(INDEX(Clients!$F$2:$F$151,MATCH(B38,Clients!$A$2:$A$151,0)),0))</f>
      </c>
      <c r="F38" s="12">
        <f>IF(OR(B38="",C38=""),"",IFERROR(INDEX(Settings!$B$2:$B$11,MATCH(C38,Settings!$A$2:$A$11,0)),0)+D38*IFERROR(INDEX(Settings!$C$2:$C$11,MATCH(C38,Settings!$A$2:$A$11,0)),0)+E38*IFERROR(INDEX(Settings!$D$2:$D$11,MATCH(C38,Settings!$A$2:$A$11,0)),0))</f>
      </c>
      <c r="G38" s="9"/>
      <c r="H38" s="12">
        <f>IF(F38="","",IF(G38="",F38,G38))</f>
      </c>
      <c r="I38" s="8" t="s">
        <v>70</v>
      </c>
      <c r="J38" s="11">
        <f>IF(A38="","",MONTH(A38))</f>
      </c>
      <c r="K38" s="11">
        <f>IF(A38="","",YEAR(A38))</f>
      </c>
    </row>
    <row r="39" spans="1:11" x14ac:dyDescent="0.25">
      <c r="A39" s="13">
        <v>46240</v>
      </c>
      <c r="B39" s="8" t="s">
        <v>61</v>
      </c>
      <c r="C39" s="8" t="s">
        <v>37</v>
      </c>
      <c r="D39" s="11">
        <f>IF(B39="","",IFERROR(INDEX(Clients!$E$2:$E$151,MATCH(B39,Clients!$A$2:$A$151,0)),0))</f>
      </c>
      <c r="E39" s="11">
        <f>IF(B39="","",IFERROR(INDEX(Clients!$F$2:$F$151,MATCH(B39,Clients!$A$2:$A$151,0)),0))</f>
      </c>
      <c r="F39" s="12">
        <f>IF(OR(B39="",C39=""),"",IFERROR(INDEX(Settings!$B$2:$B$11,MATCH(C39,Settings!$A$2:$A$11,0)),0)+D39*IFERROR(INDEX(Settings!$C$2:$C$11,MATCH(C39,Settings!$A$2:$A$11,0)),0)+E39*IFERROR(INDEX(Settings!$D$2:$D$11,MATCH(C39,Settings!$A$2:$A$11,0)),0))</f>
      </c>
      <c r="G39" s="9"/>
      <c r="H39" s="12">
        <f>IF(F39="","",IF(G39="",F39,G39))</f>
      </c>
      <c r="I39" s="8" t="s">
        <v>70</v>
      </c>
      <c r="J39" s="11">
        <f>IF(A39="","",MONTH(A39))</f>
      </c>
      <c r="K39" s="11">
        <f>IF(A39="","",YEAR(A39))</f>
      </c>
    </row>
    <row r="40" spans="1:11" x14ac:dyDescent="0.25">
      <c r="A40" s="13">
        <v>46244</v>
      </c>
      <c r="B40" s="8" t="s">
        <v>52</v>
      </c>
      <c r="C40" s="8" t="s">
        <v>41</v>
      </c>
      <c r="D40" s="11">
        <f>IF(B40="","",IFERROR(INDEX(Clients!$E$2:$E$151,MATCH(B40,Clients!$A$2:$A$151,0)),0))</f>
      </c>
      <c r="E40" s="11">
        <f>IF(B40="","",IFERROR(INDEX(Clients!$F$2:$F$151,MATCH(B40,Clients!$A$2:$A$151,0)),0))</f>
      </c>
      <c r="F40" s="12">
        <f>IF(OR(B40="",C40=""),"",IFERROR(INDEX(Settings!$B$2:$B$11,MATCH(C40,Settings!$A$2:$A$11,0)),0)+D40*IFERROR(INDEX(Settings!$C$2:$C$11,MATCH(C40,Settings!$A$2:$A$11,0)),0)+E40*IFERROR(INDEX(Settings!$D$2:$D$11,MATCH(C40,Settings!$A$2:$A$11,0)),0))</f>
      </c>
      <c r="G40" s="9"/>
      <c r="H40" s="12">
        <f>IF(F40="","",IF(G40="",F40,G40))</f>
      </c>
      <c r="I40" s="8" t="s">
        <v>70</v>
      </c>
      <c r="J40" s="11">
        <f>IF(A40="","",MONTH(A40))</f>
      </c>
      <c r="K40" s="11">
        <f>IF(A40="","",YEAR(A40))</f>
      </c>
    </row>
    <row r="41" spans="1:11" x14ac:dyDescent="0.25">
      <c r="A41" s="13">
        <v>46250</v>
      </c>
      <c r="B41" s="8" t="s">
        <v>49</v>
      </c>
      <c r="C41" s="8" t="s">
        <v>37</v>
      </c>
      <c r="D41" s="11">
        <f>IF(B41="","",IFERROR(INDEX(Clients!$E$2:$E$151,MATCH(B41,Clients!$A$2:$A$151,0)),0))</f>
      </c>
      <c r="E41" s="11">
        <f>IF(B41="","",IFERROR(INDEX(Clients!$F$2:$F$151,MATCH(B41,Clients!$A$2:$A$151,0)),0))</f>
      </c>
      <c r="F41" s="12">
        <f>IF(OR(B41="",C41=""),"",IFERROR(INDEX(Settings!$B$2:$B$11,MATCH(C41,Settings!$A$2:$A$11,0)),0)+D41*IFERROR(INDEX(Settings!$C$2:$C$11,MATCH(C41,Settings!$A$2:$A$11,0)),0)+E41*IFERROR(INDEX(Settings!$D$2:$D$11,MATCH(C41,Settings!$A$2:$A$11,0)),0))</f>
      </c>
      <c r="G41" s="9">
        <v>25</v>
      </c>
      <c r="H41" s="12">
        <f>IF(F41="","",IF(G41="",F41,G41))</f>
      </c>
      <c r="I41" s="8" t="s">
        <v>70</v>
      </c>
      <c r="J41" s="11">
        <f>IF(A41="","",MONTH(A41))</f>
      </c>
      <c r="K41" s="11">
        <f>IF(A41="","",YEAR(A41))</f>
      </c>
    </row>
    <row r="42" spans="1:11" x14ac:dyDescent="0.25">
      <c r="A42" s="13">
        <v>46251</v>
      </c>
      <c r="B42" s="8" t="s">
        <v>52</v>
      </c>
      <c r="C42" s="8" t="s">
        <v>41</v>
      </c>
      <c r="D42" s="11">
        <f>IF(B42="","",IFERROR(INDEX(Clients!$E$2:$E$151,MATCH(B42,Clients!$A$2:$A$151,0)),0))</f>
      </c>
      <c r="E42" s="11">
        <f>IF(B42="","",IFERROR(INDEX(Clients!$F$2:$F$151,MATCH(B42,Clients!$A$2:$A$151,0)),0))</f>
      </c>
      <c r="F42" s="12">
        <f>IF(OR(B42="",C42=""),"",IFERROR(INDEX(Settings!$B$2:$B$11,MATCH(C42,Settings!$A$2:$A$11,0)),0)+D42*IFERROR(INDEX(Settings!$C$2:$C$11,MATCH(C42,Settings!$A$2:$A$11,0)),0)+E42*IFERROR(INDEX(Settings!$D$2:$D$11,MATCH(C42,Settings!$A$2:$A$11,0)),0))</f>
      </c>
      <c r="G42" s="9"/>
      <c r="H42" s="12">
        <f>IF(F42="","",IF(G42="",F42,G42))</f>
      </c>
      <c r="I42" s="8" t="s">
        <v>70</v>
      </c>
      <c r="J42" s="11">
        <f>IF(A42="","",MONTH(A42))</f>
      </c>
      <c r="K42" s="11">
        <f>IF(A42="","",YEAR(A42))</f>
      </c>
    </row>
    <row r="43" spans="1:11" x14ac:dyDescent="0.25">
      <c r="A43" s="13">
        <v>46254</v>
      </c>
      <c r="B43" s="8" t="s">
        <v>61</v>
      </c>
      <c r="C43" s="8" t="s">
        <v>37</v>
      </c>
      <c r="D43" s="11">
        <f>IF(B43="","",IFERROR(INDEX(Clients!$E$2:$E$151,MATCH(B43,Clients!$A$2:$A$151,0)),0))</f>
      </c>
      <c r="E43" s="11">
        <f>IF(B43="","",IFERROR(INDEX(Clients!$F$2:$F$151,MATCH(B43,Clients!$A$2:$A$151,0)),0))</f>
      </c>
      <c r="F43" s="12">
        <f>IF(OR(B43="",C43=""),"",IFERROR(INDEX(Settings!$B$2:$B$11,MATCH(C43,Settings!$A$2:$A$11,0)),0)+D43*IFERROR(INDEX(Settings!$C$2:$C$11,MATCH(C43,Settings!$A$2:$A$11,0)),0)+E43*IFERROR(INDEX(Settings!$D$2:$D$11,MATCH(C43,Settings!$A$2:$A$11,0)),0))</f>
      </c>
      <c r="G43" s="9"/>
      <c r="H43" s="12">
        <f>IF(F43="","",IF(G43="",F43,G43))</f>
      </c>
      <c r="I43" s="8" t="s">
        <v>70</v>
      </c>
      <c r="J43" s="11">
        <f>IF(A43="","",MONTH(A43))</f>
      </c>
      <c r="K43" s="11">
        <f>IF(A43="","",YEAR(A43))</f>
      </c>
    </row>
    <row r="44" spans="1:11" x14ac:dyDescent="0.25">
      <c r="A44" s="13">
        <v>46258</v>
      </c>
      <c r="B44" s="8" t="s">
        <v>52</v>
      </c>
      <c r="C44" s="8" t="s">
        <v>41</v>
      </c>
      <c r="D44" s="11">
        <f>IF(B44="","",IFERROR(INDEX(Clients!$E$2:$E$151,MATCH(B44,Clients!$A$2:$A$151,0)),0))</f>
      </c>
      <c r="E44" s="11">
        <f>IF(B44="","",IFERROR(INDEX(Clients!$F$2:$F$151,MATCH(B44,Clients!$A$2:$A$151,0)),0))</f>
      </c>
      <c r="F44" s="12">
        <f>IF(OR(B44="",C44=""),"",IFERROR(INDEX(Settings!$B$2:$B$11,MATCH(C44,Settings!$A$2:$A$11,0)),0)+D44*IFERROR(INDEX(Settings!$C$2:$C$11,MATCH(C44,Settings!$A$2:$A$11,0)),0)+E44*IFERROR(INDEX(Settings!$D$2:$D$11,MATCH(C44,Settings!$A$2:$A$11,0)),0))</f>
      </c>
      <c r="G44" s="9"/>
      <c r="H44" s="12">
        <f>IF(F44="","",IF(G44="",F44,G44))</f>
      </c>
      <c r="I44" s="8" t="s">
        <v>70</v>
      </c>
      <c r="J44" s="11">
        <f>IF(A44="","",MONTH(A44))</f>
      </c>
      <c r="K44" s="11">
        <f>IF(A44="","",YEAR(A44))</f>
      </c>
    </row>
    <row r="45" spans="1:11" x14ac:dyDescent="0.25">
      <c r="A45" s="13">
        <v>46260</v>
      </c>
      <c r="B45" s="8" t="s">
        <v>58</v>
      </c>
      <c r="C45" s="8" t="s">
        <v>40</v>
      </c>
      <c r="D45" s="11">
        <f>IF(B45="","",IFERROR(INDEX(Clients!$E$2:$E$151,MATCH(B45,Clients!$A$2:$A$151,0)),0))</f>
      </c>
      <c r="E45" s="11">
        <f>IF(B45="","",IFERROR(INDEX(Clients!$F$2:$F$151,MATCH(B45,Clients!$A$2:$A$151,0)),0))</f>
      </c>
      <c r="F45" s="12">
        <f>IF(OR(B45="",C45=""),"",IFERROR(INDEX(Settings!$B$2:$B$11,MATCH(C45,Settings!$A$2:$A$11,0)),0)+D45*IFERROR(INDEX(Settings!$C$2:$C$11,MATCH(C45,Settings!$A$2:$A$11,0)),0)+E45*IFERROR(INDEX(Settings!$D$2:$D$11,MATCH(C45,Settings!$A$2:$A$11,0)),0))</f>
      </c>
      <c r="G45" s="9"/>
      <c r="H45" s="12">
        <f>IF(F45="","",IF(G45="",F45,G45))</f>
      </c>
      <c r="I45" s="8" t="s">
        <v>70</v>
      </c>
      <c r="J45" s="11">
        <f>IF(A45="","",MONTH(A45))</f>
      </c>
      <c r="K45" s="11">
        <f>IF(A45="","",YEAR(A45))</f>
      </c>
    </row>
    <row r="46" spans="1:11" x14ac:dyDescent="0.25">
      <c r="A46" s="13">
        <v>46267</v>
      </c>
      <c r="B46" s="8" t="s">
        <v>49</v>
      </c>
      <c r="C46" s="8" t="s">
        <v>37</v>
      </c>
      <c r="D46" s="11">
        <f>IF(B46="","",IFERROR(INDEX(Clients!$E$2:$E$151,MATCH(B46,Clients!$A$2:$A$151,0)),0))</f>
      </c>
      <c r="E46" s="11">
        <f>IF(B46="","",IFERROR(INDEX(Clients!$F$2:$F$151,MATCH(B46,Clients!$A$2:$A$151,0)),0))</f>
      </c>
      <c r="F46" s="12">
        <f>IF(OR(B46="",C46=""),"",IFERROR(INDEX(Settings!$B$2:$B$11,MATCH(C46,Settings!$A$2:$A$11,0)),0)+D46*IFERROR(INDEX(Settings!$C$2:$C$11,MATCH(C46,Settings!$A$2:$A$11,0)),0)+E46*IFERROR(INDEX(Settings!$D$2:$D$11,MATCH(C46,Settings!$A$2:$A$11,0)),0))</f>
      </c>
      <c r="G46" s="9"/>
      <c r="H46" s="12">
        <f>IF(F46="","",IF(G46="",F46,G46))</f>
      </c>
      <c r="I46" s="8" t="s">
        <v>70</v>
      </c>
      <c r="J46" s="11">
        <f>IF(A46="","",MONTH(A46))</f>
      </c>
      <c r="K46" s="11">
        <f>IF(A46="","",YEAR(A46))</f>
      </c>
    </row>
    <row r="47" spans="1:11" x14ac:dyDescent="0.25">
      <c r="A47" s="13">
        <v>46268</v>
      </c>
      <c r="B47" s="8" t="s">
        <v>52</v>
      </c>
      <c r="C47" s="8" t="s">
        <v>41</v>
      </c>
      <c r="D47" s="11">
        <f>IF(B47="","",IFERROR(INDEX(Clients!$E$2:$E$151,MATCH(B47,Clients!$A$2:$A$151,0)),0))</f>
      </c>
      <c r="E47" s="11">
        <f>IF(B47="","",IFERROR(INDEX(Clients!$F$2:$F$151,MATCH(B47,Clients!$A$2:$A$151,0)),0))</f>
      </c>
      <c r="F47" s="12">
        <f>IF(OR(B47="",C47=""),"",IFERROR(INDEX(Settings!$B$2:$B$11,MATCH(C47,Settings!$A$2:$A$11,0)),0)+D47*IFERROR(INDEX(Settings!$C$2:$C$11,MATCH(C47,Settings!$A$2:$A$11,0)),0)+E47*IFERROR(INDEX(Settings!$D$2:$D$11,MATCH(C47,Settings!$A$2:$A$11,0)),0))</f>
      </c>
      <c r="G47" s="9"/>
      <c r="H47" s="12">
        <f>IF(F47="","",IF(G47="",F47,G47))</f>
      </c>
      <c r="I47" s="8" t="s">
        <v>70</v>
      </c>
      <c r="J47" s="11">
        <f>IF(A47="","",MONTH(A47))</f>
      </c>
      <c r="K47" s="11">
        <f>IF(A47="","",YEAR(A47))</f>
      </c>
    </row>
    <row r="48" spans="1:11" x14ac:dyDescent="0.25">
      <c r="A48" s="13">
        <v>46269</v>
      </c>
      <c r="B48" s="8" t="s">
        <v>55</v>
      </c>
      <c r="C48" s="8" t="s">
        <v>38</v>
      </c>
      <c r="D48" s="11">
        <f>IF(B48="","",IFERROR(INDEX(Clients!$E$2:$E$151,MATCH(B48,Clients!$A$2:$A$151,0)),0))</f>
      </c>
      <c r="E48" s="11">
        <f>IF(B48="","",IFERROR(INDEX(Clients!$F$2:$F$151,MATCH(B48,Clients!$A$2:$A$151,0)),0))</f>
      </c>
      <c r="F48" s="12">
        <f>IF(OR(B48="",C48=""),"",IFERROR(INDEX(Settings!$B$2:$B$11,MATCH(C48,Settings!$A$2:$A$11,0)),0)+D48*IFERROR(INDEX(Settings!$C$2:$C$11,MATCH(C48,Settings!$A$2:$A$11,0)),0)+E48*IFERROR(INDEX(Settings!$D$2:$D$11,MATCH(C48,Settings!$A$2:$A$11,0)),0))</f>
      </c>
      <c r="G48" s="9"/>
      <c r="H48" s="12">
        <f>IF(F48="","",IF(G48="",F48,G48))</f>
      </c>
      <c r="I48" s="8" t="s">
        <v>70</v>
      </c>
      <c r="J48" s="11">
        <f>IF(A48="","",MONTH(A48))</f>
      </c>
      <c r="K48" s="11">
        <f>IF(A48="","",YEAR(A48))</f>
      </c>
    </row>
    <row r="49" spans="1:11" x14ac:dyDescent="0.25">
      <c r="A49" s="13">
        <v>46270</v>
      </c>
      <c r="B49" s="8" t="s">
        <v>58</v>
      </c>
      <c r="C49" s="8" t="s">
        <v>40</v>
      </c>
      <c r="D49" s="11">
        <f>IF(B49="","",IFERROR(INDEX(Clients!$E$2:$E$151,MATCH(B49,Clients!$A$2:$A$151,0)),0))</f>
      </c>
      <c r="E49" s="11">
        <f>IF(B49="","",IFERROR(INDEX(Clients!$F$2:$F$151,MATCH(B49,Clients!$A$2:$A$151,0)),0))</f>
      </c>
      <c r="F49" s="12">
        <f>IF(OR(B49="",C49=""),"",IFERROR(INDEX(Settings!$B$2:$B$11,MATCH(C49,Settings!$A$2:$A$11,0)),0)+D49*IFERROR(INDEX(Settings!$C$2:$C$11,MATCH(C49,Settings!$A$2:$A$11,0)),0)+E49*IFERROR(INDEX(Settings!$D$2:$D$11,MATCH(C49,Settings!$A$2:$A$11,0)),0))</f>
      </c>
      <c r="G49" s="9"/>
      <c r="H49" s="12">
        <f>IF(F49="","",IF(G49="",F49,G49))</f>
      </c>
      <c r="I49" s="8" t="s">
        <v>70</v>
      </c>
      <c r="J49" s="11">
        <f>IF(A49="","",MONTH(A49))</f>
      </c>
      <c r="K49" s="11">
        <f>IF(A49="","",YEAR(A49))</f>
      </c>
    </row>
    <row r="50" spans="1:11" x14ac:dyDescent="0.25">
      <c r="A50" s="13">
        <v>46271</v>
      </c>
      <c r="B50" s="8" t="s">
        <v>61</v>
      </c>
      <c r="C50" s="8" t="s">
        <v>37</v>
      </c>
      <c r="D50" s="11">
        <f>IF(B50="","",IFERROR(INDEX(Clients!$E$2:$E$151,MATCH(B50,Clients!$A$2:$A$151,0)),0))</f>
      </c>
      <c r="E50" s="11">
        <f>IF(B50="","",IFERROR(INDEX(Clients!$F$2:$F$151,MATCH(B50,Clients!$A$2:$A$151,0)),0))</f>
      </c>
      <c r="F50" s="12">
        <f>IF(OR(B50="",C50=""),"",IFERROR(INDEX(Settings!$B$2:$B$11,MATCH(C50,Settings!$A$2:$A$11,0)),0)+D50*IFERROR(INDEX(Settings!$C$2:$C$11,MATCH(C50,Settings!$A$2:$A$11,0)),0)+E50*IFERROR(INDEX(Settings!$D$2:$D$11,MATCH(C50,Settings!$A$2:$A$11,0)),0))</f>
      </c>
      <c r="G50" s="9"/>
      <c r="H50" s="12">
        <f>IF(F50="","",IF(G50="",F50,G50))</f>
      </c>
      <c r="I50" s="8" t="s">
        <v>70</v>
      </c>
      <c r="J50" s="11">
        <f>IF(A50="","",MONTH(A50))</f>
      </c>
      <c r="K50" s="11">
        <f>IF(A50="","",YEAR(A50))</f>
      </c>
    </row>
    <row r="51" spans="1:11" x14ac:dyDescent="0.25">
      <c r="A51" s="13">
        <v>46275</v>
      </c>
      <c r="B51" s="8" t="s">
        <v>52</v>
      </c>
      <c r="C51" s="8" t="s">
        <v>41</v>
      </c>
      <c r="D51" s="11">
        <f>IF(B51="","",IFERROR(INDEX(Clients!$E$2:$E$151,MATCH(B51,Clients!$A$2:$A$151,0)),0))</f>
      </c>
      <c r="E51" s="11">
        <f>IF(B51="","",IFERROR(INDEX(Clients!$F$2:$F$151,MATCH(B51,Clients!$A$2:$A$151,0)),0))</f>
      </c>
      <c r="F51" s="12">
        <f>IF(OR(B51="",C51=""),"",IFERROR(INDEX(Settings!$B$2:$B$11,MATCH(C51,Settings!$A$2:$A$11,0)),0)+D51*IFERROR(INDEX(Settings!$C$2:$C$11,MATCH(C51,Settings!$A$2:$A$11,0)),0)+E51*IFERROR(INDEX(Settings!$D$2:$D$11,MATCH(C51,Settings!$A$2:$A$11,0)),0))</f>
      </c>
      <c r="G51" s="9"/>
      <c r="H51" s="12">
        <f>IF(F51="","",IF(G51="",F51,G51))</f>
      </c>
      <c r="I51" s="8" t="s">
        <v>70</v>
      </c>
      <c r="J51" s="11">
        <f>IF(A51="","",MONTH(A51))</f>
      </c>
      <c r="K51" s="11">
        <f>IF(A51="","",YEAR(A51))</f>
      </c>
    </row>
    <row r="52" spans="1:11" x14ac:dyDescent="0.25">
      <c r="A52" s="13">
        <v>46277</v>
      </c>
      <c r="B52" s="8" t="s">
        <v>62</v>
      </c>
      <c r="C52" s="8" t="s">
        <v>39</v>
      </c>
      <c r="D52" s="11">
        <f>IF(B52="","",IFERROR(INDEX(Clients!$E$2:$E$151,MATCH(B52,Clients!$A$2:$A$151,0)),0))</f>
      </c>
      <c r="E52" s="11">
        <f>IF(B52="","",IFERROR(INDEX(Clients!$F$2:$F$151,MATCH(B52,Clients!$A$2:$A$151,0)),0))</f>
      </c>
      <c r="F52" s="12">
        <f>IF(OR(B52="",C52=""),"",IFERROR(INDEX(Settings!$B$2:$B$11,MATCH(C52,Settings!$A$2:$A$11,0)),0)+D52*IFERROR(INDEX(Settings!$C$2:$C$11,MATCH(C52,Settings!$A$2:$A$11,0)),0)+E52*IFERROR(INDEX(Settings!$D$2:$D$11,MATCH(C52,Settings!$A$2:$A$11,0)),0))</f>
      </c>
      <c r="G52" s="9">
        <v>300</v>
      </c>
      <c r="H52" s="12">
        <f>IF(F52="","",IF(G52="",F52,G52))</f>
      </c>
      <c r="I52" s="8" t="s">
        <v>70</v>
      </c>
      <c r="J52" s="11">
        <f>IF(A52="","",MONTH(A52))</f>
      </c>
      <c r="K52" s="11">
        <f>IF(A52="","",YEAR(A52))</f>
      </c>
    </row>
    <row r="53" spans="1:11" x14ac:dyDescent="0.25">
      <c r="A53" s="13">
        <v>46281</v>
      </c>
      <c r="B53" s="8" t="s">
        <v>49</v>
      </c>
      <c r="C53" s="8" t="s">
        <v>37</v>
      </c>
      <c r="D53" s="11">
        <f>IF(B53="","",IFERROR(INDEX(Clients!$E$2:$E$151,MATCH(B53,Clients!$A$2:$A$151,0)),0))</f>
      </c>
      <c r="E53" s="11">
        <f>IF(B53="","",IFERROR(INDEX(Clients!$F$2:$F$151,MATCH(B53,Clients!$A$2:$A$151,0)),0))</f>
      </c>
      <c r="F53" s="12">
        <f>IF(OR(B53="",C53=""),"",IFERROR(INDEX(Settings!$B$2:$B$11,MATCH(C53,Settings!$A$2:$A$11,0)),0)+D53*IFERROR(INDEX(Settings!$C$2:$C$11,MATCH(C53,Settings!$A$2:$A$11,0)),0)+E53*IFERROR(INDEX(Settings!$D$2:$D$11,MATCH(C53,Settings!$A$2:$A$11,0)),0))</f>
      </c>
      <c r="G53" s="9"/>
      <c r="H53" s="12">
        <f>IF(F53="","",IF(G53="",F53,G53))</f>
      </c>
      <c r="I53" s="8" t="s">
        <v>70</v>
      </c>
      <c r="J53" s="11">
        <f>IF(A53="","",MONTH(A53))</f>
      </c>
      <c r="K53" s="11">
        <f>IF(A53="","",YEAR(A53))</f>
      </c>
    </row>
    <row r="54" spans="1:11" x14ac:dyDescent="0.25">
      <c r="A54" s="13">
        <v>46282</v>
      </c>
      <c r="B54" s="8" t="s">
        <v>52</v>
      </c>
      <c r="C54" s="8" t="s">
        <v>41</v>
      </c>
      <c r="D54" s="11">
        <f>IF(B54="","",IFERROR(INDEX(Clients!$E$2:$E$151,MATCH(B54,Clients!$A$2:$A$151,0)),0))</f>
      </c>
      <c r="E54" s="11">
        <f>IF(B54="","",IFERROR(INDEX(Clients!$F$2:$F$151,MATCH(B54,Clients!$A$2:$A$151,0)),0))</f>
      </c>
      <c r="F54" s="12">
        <f>IF(OR(B54="",C54=""),"",IFERROR(INDEX(Settings!$B$2:$B$11,MATCH(C54,Settings!$A$2:$A$11,0)),0)+D54*IFERROR(INDEX(Settings!$C$2:$C$11,MATCH(C54,Settings!$A$2:$A$11,0)),0)+E54*IFERROR(INDEX(Settings!$D$2:$D$11,MATCH(C54,Settings!$A$2:$A$11,0)),0))</f>
      </c>
      <c r="G54" s="9"/>
      <c r="H54" s="12">
        <f>IF(F54="","",IF(G54="",F54,G54))</f>
      </c>
      <c r="I54" s="8" t="s">
        <v>70</v>
      </c>
      <c r="J54" s="11">
        <f>IF(A54="","",MONTH(A54))</f>
      </c>
      <c r="K54" s="11">
        <f>IF(A54="","",YEAR(A54))</f>
      </c>
    </row>
    <row r="55" spans="1:11" x14ac:dyDescent="0.25">
      <c r="A55" s="13">
        <v>46285</v>
      </c>
      <c r="B55" s="8" t="s">
        <v>61</v>
      </c>
      <c r="C55" s="8" t="s">
        <v>37</v>
      </c>
      <c r="D55" s="11">
        <f>IF(B55="","",IFERROR(INDEX(Clients!$E$2:$E$151,MATCH(B55,Clients!$A$2:$A$151,0)),0))</f>
      </c>
      <c r="E55" s="11">
        <f>IF(B55="","",IFERROR(INDEX(Clients!$F$2:$F$151,MATCH(B55,Clients!$A$2:$A$151,0)),0))</f>
      </c>
      <c r="F55" s="12">
        <f>IF(OR(B55="",C55=""),"",IFERROR(INDEX(Settings!$B$2:$B$11,MATCH(C55,Settings!$A$2:$A$11,0)),0)+D55*IFERROR(INDEX(Settings!$C$2:$C$11,MATCH(C55,Settings!$A$2:$A$11,0)),0)+E55*IFERROR(INDEX(Settings!$D$2:$D$11,MATCH(C55,Settings!$A$2:$A$11,0)),0))</f>
      </c>
      <c r="G55" s="9"/>
      <c r="H55" s="12">
        <f>IF(F55="","",IF(G55="",F55,G55))</f>
      </c>
      <c r="I55" s="8" t="s">
        <v>70</v>
      </c>
      <c r="J55" s="11">
        <f>IF(A55="","",MONTH(A55))</f>
      </c>
      <c r="K55" s="11">
        <f>IF(A55="","",YEAR(A55))</f>
      </c>
    </row>
    <row r="56" spans="1:11" x14ac:dyDescent="0.25">
      <c r="A56" s="13">
        <v>46289</v>
      </c>
      <c r="B56" s="8" t="s">
        <v>52</v>
      </c>
      <c r="C56" s="8" t="s">
        <v>41</v>
      </c>
      <c r="D56" s="11">
        <f>IF(B56="","",IFERROR(INDEX(Clients!$E$2:$E$151,MATCH(B56,Clients!$A$2:$A$151,0)),0))</f>
      </c>
      <c r="E56" s="11">
        <f>IF(B56="","",IFERROR(INDEX(Clients!$F$2:$F$151,MATCH(B56,Clients!$A$2:$A$151,0)),0))</f>
      </c>
      <c r="F56" s="12">
        <f>IF(OR(B56="",C56=""),"",IFERROR(INDEX(Settings!$B$2:$B$11,MATCH(C56,Settings!$A$2:$A$11,0)),0)+D56*IFERROR(INDEX(Settings!$C$2:$C$11,MATCH(C56,Settings!$A$2:$A$11,0)),0)+E56*IFERROR(INDEX(Settings!$D$2:$D$11,MATCH(C56,Settings!$A$2:$A$11,0)),0))</f>
      </c>
      <c r="G56" s="9"/>
      <c r="H56" s="12">
        <f>IF(F56="","",IF(G56="",F56,G56))</f>
      </c>
      <c r="I56" s="8" t="s">
        <v>70</v>
      </c>
      <c r="J56" s="11">
        <f>IF(A56="","",MONTH(A56))</f>
      </c>
      <c r="K56" s="11">
        <f>IF(A56="","",YEAR(A56))</f>
      </c>
    </row>
    <row r="57" spans="1:11" x14ac:dyDescent="0.25">
      <c r="A57" s="13">
        <v>46291</v>
      </c>
      <c r="B57" s="8" t="s">
        <v>58</v>
      </c>
      <c r="C57" s="8" t="s">
        <v>40</v>
      </c>
      <c r="D57" s="11">
        <f>IF(B57="","",IFERROR(INDEX(Clients!$E$2:$E$151,MATCH(B57,Clients!$A$2:$A$151,0)),0))</f>
      </c>
      <c r="E57" s="11">
        <f>IF(B57="","",IFERROR(INDEX(Clients!$F$2:$F$151,MATCH(B57,Clients!$A$2:$A$151,0)),0))</f>
      </c>
      <c r="F57" s="12">
        <f>IF(OR(B57="",C57=""),"",IFERROR(INDEX(Settings!$B$2:$B$11,MATCH(C57,Settings!$A$2:$A$11,0)),0)+D57*IFERROR(INDEX(Settings!$C$2:$C$11,MATCH(C57,Settings!$A$2:$A$11,0)),0)+E57*IFERROR(INDEX(Settings!$D$2:$D$11,MATCH(C57,Settings!$A$2:$A$11,0)),0))</f>
      </c>
      <c r="G57" s="9"/>
      <c r="H57" s="12">
        <f>IF(F57="","",IF(G57="",F57,G57))</f>
      </c>
      <c r="I57" s="8" t="s">
        <v>70</v>
      </c>
      <c r="J57" s="11">
        <f>IF(A57="","",MONTH(A57))</f>
      </c>
      <c r="K57" s="11">
        <f>IF(A57="","",YEAR(A57))</f>
      </c>
    </row>
    <row r="58" spans="1:11" x14ac:dyDescent="0.25">
      <c r="A58" s="13">
        <v>46297</v>
      </c>
      <c r="B58" s="8" t="s">
        <v>49</v>
      </c>
      <c r="C58" s="8" t="s">
        <v>37</v>
      </c>
      <c r="D58" s="11">
        <f>IF(B58="","",IFERROR(INDEX(Clients!$E$2:$E$151,MATCH(B58,Clients!$A$2:$A$151,0)),0))</f>
      </c>
      <c r="E58" s="11">
        <f>IF(B58="","",IFERROR(INDEX(Clients!$F$2:$F$151,MATCH(B58,Clients!$A$2:$A$151,0)),0))</f>
      </c>
      <c r="F58" s="12">
        <f>IF(OR(B58="",C58=""),"",IFERROR(INDEX(Settings!$B$2:$B$11,MATCH(C58,Settings!$A$2:$A$11,0)),0)+D58*IFERROR(INDEX(Settings!$C$2:$C$11,MATCH(C58,Settings!$A$2:$A$11,0)),0)+E58*IFERROR(INDEX(Settings!$D$2:$D$11,MATCH(C58,Settings!$A$2:$A$11,0)),0))</f>
      </c>
      <c r="G58" s="9"/>
      <c r="H58" s="12">
        <f>IF(F58="","",IF(G58="",F58,G58))</f>
      </c>
      <c r="I58" s="8" t="s">
        <v>70</v>
      </c>
      <c r="J58" s="11">
        <f>IF(A58="","",MONTH(A58))</f>
      </c>
      <c r="K58" s="11">
        <f>IF(A58="","",YEAR(A58))</f>
      </c>
    </row>
    <row r="59" spans="1:11" x14ac:dyDescent="0.25">
      <c r="A59" s="13">
        <v>46298</v>
      </c>
      <c r="B59" s="8" t="s">
        <v>52</v>
      </c>
      <c r="C59" s="8" t="s">
        <v>41</v>
      </c>
      <c r="D59" s="11">
        <f>IF(B59="","",IFERROR(INDEX(Clients!$E$2:$E$151,MATCH(B59,Clients!$A$2:$A$151,0)),0))</f>
      </c>
      <c r="E59" s="11">
        <f>IF(B59="","",IFERROR(INDEX(Clients!$F$2:$F$151,MATCH(B59,Clients!$A$2:$A$151,0)),0))</f>
      </c>
      <c r="F59" s="12">
        <f>IF(OR(B59="",C59=""),"",IFERROR(INDEX(Settings!$B$2:$B$11,MATCH(C59,Settings!$A$2:$A$11,0)),0)+D59*IFERROR(INDEX(Settings!$C$2:$C$11,MATCH(C59,Settings!$A$2:$A$11,0)),0)+E59*IFERROR(INDEX(Settings!$D$2:$D$11,MATCH(C59,Settings!$A$2:$A$11,0)),0))</f>
      </c>
      <c r="G59" s="9"/>
      <c r="H59" s="12">
        <f>IF(F59="","",IF(G59="",F59,G59))</f>
      </c>
      <c r="I59" s="8" t="s">
        <v>70</v>
      </c>
      <c r="J59" s="11">
        <f>IF(A59="","",MONTH(A59))</f>
      </c>
      <c r="K59" s="11">
        <f>IF(A59="","",YEAR(A59))</f>
      </c>
    </row>
    <row r="60" spans="1:11" x14ac:dyDescent="0.25">
      <c r="A60" s="13">
        <v>46299</v>
      </c>
      <c r="B60" s="8" t="s">
        <v>55</v>
      </c>
      <c r="C60" s="8" t="s">
        <v>38</v>
      </c>
      <c r="D60" s="11">
        <f>IF(B60="","",IFERROR(INDEX(Clients!$E$2:$E$151,MATCH(B60,Clients!$A$2:$A$151,0)),0))</f>
      </c>
      <c r="E60" s="11">
        <f>IF(B60="","",IFERROR(INDEX(Clients!$F$2:$F$151,MATCH(B60,Clients!$A$2:$A$151,0)),0))</f>
      </c>
      <c r="F60" s="12">
        <f>IF(OR(B60="",C60=""),"",IFERROR(INDEX(Settings!$B$2:$B$11,MATCH(C60,Settings!$A$2:$A$11,0)),0)+D60*IFERROR(INDEX(Settings!$C$2:$C$11,MATCH(C60,Settings!$A$2:$A$11,0)),0)+E60*IFERROR(INDEX(Settings!$D$2:$D$11,MATCH(C60,Settings!$A$2:$A$11,0)),0))</f>
      </c>
      <c r="G60" s="9"/>
      <c r="H60" s="12">
        <f>IF(F60="","",IF(G60="",F60,G60))</f>
      </c>
      <c r="I60" s="8" t="s">
        <v>70</v>
      </c>
      <c r="J60" s="11">
        <f>IF(A60="","",MONTH(A60))</f>
      </c>
      <c r="K60" s="11">
        <f>IF(A60="","",YEAR(A60))</f>
      </c>
    </row>
    <row r="61" spans="1:11" x14ac:dyDescent="0.25">
      <c r="A61" s="13">
        <v>46300</v>
      </c>
      <c r="B61" s="8" t="s">
        <v>58</v>
      </c>
      <c r="C61" s="8" t="s">
        <v>40</v>
      </c>
      <c r="D61" s="11">
        <f>IF(B61="","",IFERROR(INDEX(Clients!$E$2:$E$151,MATCH(B61,Clients!$A$2:$A$151,0)),0))</f>
      </c>
      <c r="E61" s="11">
        <f>IF(B61="","",IFERROR(INDEX(Clients!$F$2:$F$151,MATCH(B61,Clients!$A$2:$A$151,0)),0))</f>
      </c>
      <c r="F61" s="12">
        <f>IF(OR(B61="",C61=""),"",IFERROR(INDEX(Settings!$B$2:$B$11,MATCH(C61,Settings!$A$2:$A$11,0)),0)+D61*IFERROR(INDEX(Settings!$C$2:$C$11,MATCH(C61,Settings!$A$2:$A$11,0)),0)+E61*IFERROR(INDEX(Settings!$D$2:$D$11,MATCH(C61,Settings!$A$2:$A$11,0)),0))</f>
      </c>
      <c r="G61" s="9"/>
      <c r="H61" s="12">
        <f>IF(F61="","",IF(G61="",F61,G61))</f>
      </c>
      <c r="I61" s="8" t="s">
        <v>70</v>
      </c>
      <c r="J61" s="11">
        <f>IF(A61="","",MONTH(A61))</f>
      </c>
      <c r="K61" s="11">
        <f>IF(A61="","",YEAR(A61))</f>
      </c>
    </row>
    <row r="62" spans="1:11" x14ac:dyDescent="0.25">
      <c r="A62" s="13">
        <v>46301</v>
      </c>
      <c r="B62" s="8" t="s">
        <v>61</v>
      </c>
      <c r="C62" s="8" t="s">
        <v>37</v>
      </c>
      <c r="D62" s="11">
        <f>IF(B62="","",IFERROR(INDEX(Clients!$E$2:$E$151,MATCH(B62,Clients!$A$2:$A$151,0)),0))</f>
      </c>
      <c r="E62" s="11">
        <f>IF(B62="","",IFERROR(INDEX(Clients!$F$2:$F$151,MATCH(B62,Clients!$A$2:$A$151,0)),0))</f>
      </c>
      <c r="F62" s="12">
        <f>IF(OR(B62="",C62=""),"",IFERROR(INDEX(Settings!$B$2:$B$11,MATCH(C62,Settings!$A$2:$A$11,0)),0)+D62*IFERROR(INDEX(Settings!$C$2:$C$11,MATCH(C62,Settings!$A$2:$A$11,0)),0)+E62*IFERROR(INDEX(Settings!$D$2:$D$11,MATCH(C62,Settings!$A$2:$A$11,0)),0))</f>
      </c>
      <c r="G62" s="9"/>
      <c r="H62" s="12">
        <f>IF(F62="","",IF(G62="",F62,G62))</f>
      </c>
      <c r="I62" s="8" t="s">
        <v>70</v>
      </c>
      <c r="J62" s="11">
        <f>IF(A62="","",MONTH(A62))</f>
      </c>
      <c r="K62" s="11">
        <f>IF(A62="","",YEAR(A62))</f>
      </c>
    </row>
    <row r="63" spans="1:11" x14ac:dyDescent="0.25">
      <c r="A63" s="13">
        <v>46305</v>
      </c>
      <c r="B63" s="8" t="s">
        <v>52</v>
      </c>
      <c r="C63" s="8" t="s">
        <v>41</v>
      </c>
      <c r="D63" s="11">
        <f>IF(B63="","",IFERROR(INDEX(Clients!$E$2:$E$151,MATCH(B63,Clients!$A$2:$A$151,0)),0))</f>
      </c>
      <c r="E63" s="11">
        <f>IF(B63="","",IFERROR(INDEX(Clients!$F$2:$F$151,MATCH(B63,Clients!$A$2:$A$151,0)),0))</f>
      </c>
      <c r="F63" s="12">
        <f>IF(OR(B63="",C63=""),"",IFERROR(INDEX(Settings!$B$2:$B$11,MATCH(C63,Settings!$A$2:$A$11,0)),0)+D63*IFERROR(INDEX(Settings!$C$2:$C$11,MATCH(C63,Settings!$A$2:$A$11,0)),0)+E63*IFERROR(INDEX(Settings!$D$2:$D$11,MATCH(C63,Settings!$A$2:$A$11,0)),0))</f>
      </c>
      <c r="G63" s="9"/>
      <c r="H63" s="12">
        <f>IF(F63="","",IF(G63="",F63,G63))</f>
      </c>
      <c r="I63" s="8" t="s">
        <v>70</v>
      </c>
      <c r="J63" s="11">
        <f>IF(A63="","",MONTH(A63))</f>
      </c>
      <c r="K63" s="11">
        <f>IF(A63="","",YEAR(A63))</f>
      </c>
    </row>
    <row r="64" spans="1:11" x14ac:dyDescent="0.25">
      <c r="A64" s="13">
        <v>46311</v>
      </c>
      <c r="B64" s="8" t="s">
        <v>49</v>
      </c>
      <c r="C64" s="8" t="s">
        <v>37</v>
      </c>
      <c r="D64" s="11">
        <f>IF(B64="","",IFERROR(INDEX(Clients!$E$2:$E$151,MATCH(B64,Clients!$A$2:$A$151,0)),0))</f>
      </c>
      <c r="E64" s="11">
        <f>IF(B64="","",IFERROR(INDEX(Clients!$F$2:$F$151,MATCH(B64,Clients!$A$2:$A$151,0)),0))</f>
      </c>
      <c r="F64" s="12">
        <f>IF(OR(B64="",C64=""),"",IFERROR(INDEX(Settings!$B$2:$B$11,MATCH(C64,Settings!$A$2:$A$11,0)),0)+D64*IFERROR(INDEX(Settings!$C$2:$C$11,MATCH(C64,Settings!$A$2:$A$11,0)),0)+E64*IFERROR(INDEX(Settings!$D$2:$D$11,MATCH(C64,Settings!$A$2:$A$11,0)),0))</f>
      </c>
      <c r="G64" s="9"/>
      <c r="H64" s="12">
        <f>IF(F64="","",IF(G64="",F64,G64))</f>
      </c>
      <c r="I64" s="8" t="s">
        <v>71</v>
      </c>
      <c r="J64" s="11">
        <f>IF(A64="","",MONTH(A64))</f>
      </c>
      <c r="K64" s="11">
        <f>IF(A64="","",YEAR(A64))</f>
      </c>
    </row>
    <row r="65" spans="1:11" x14ac:dyDescent="0.25">
      <c r="A65" s="13">
        <v>46312</v>
      </c>
      <c r="B65" s="8" t="s">
        <v>52</v>
      </c>
      <c r="C65" s="8" t="s">
        <v>41</v>
      </c>
      <c r="D65" s="11">
        <f>IF(B65="","",IFERROR(INDEX(Clients!$E$2:$E$151,MATCH(B65,Clients!$A$2:$A$151,0)),0))</f>
      </c>
      <c r="E65" s="11">
        <f>IF(B65="","",IFERROR(INDEX(Clients!$F$2:$F$151,MATCH(B65,Clients!$A$2:$A$151,0)),0))</f>
      </c>
      <c r="F65" s="12">
        <f>IF(OR(B65="",C65=""),"",IFERROR(INDEX(Settings!$B$2:$B$11,MATCH(C65,Settings!$A$2:$A$11,0)),0)+D65*IFERROR(INDEX(Settings!$C$2:$C$11,MATCH(C65,Settings!$A$2:$A$11,0)),0)+E65*IFERROR(INDEX(Settings!$D$2:$D$11,MATCH(C65,Settings!$A$2:$A$11,0)),0))</f>
      </c>
      <c r="G65" s="9"/>
      <c r="H65" s="12">
        <f>IF(F65="","",IF(G65="",F65,G65))</f>
      </c>
      <c r="I65" s="8" t="s">
        <v>70</v>
      </c>
      <c r="J65" s="11">
        <f>IF(A65="","",MONTH(A65))</f>
      </c>
      <c r="K65" s="11">
        <f>IF(A65="","",YEAR(A65))</f>
      </c>
    </row>
    <row r="66" spans="1:11" x14ac:dyDescent="0.25">
      <c r="A66" s="13">
        <v>46315</v>
      </c>
      <c r="B66" s="8" t="s">
        <v>61</v>
      </c>
      <c r="C66" s="8" t="s">
        <v>37</v>
      </c>
      <c r="D66" s="11">
        <f>IF(B66="","",IFERROR(INDEX(Clients!$E$2:$E$151,MATCH(B66,Clients!$A$2:$A$151,0)),0))</f>
      </c>
      <c r="E66" s="11">
        <f>IF(B66="","",IFERROR(INDEX(Clients!$F$2:$F$151,MATCH(B66,Clients!$A$2:$A$151,0)),0))</f>
      </c>
      <c r="F66" s="12">
        <f>IF(OR(B66="",C66=""),"",IFERROR(INDEX(Settings!$B$2:$B$11,MATCH(C66,Settings!$A$2:$A$11,0)),0)+D66*IFERROR(INDEX(Settings!$C$2:$C$11,MATCH(C66,Settings!$A$2:$A$11,0)),0)+E66*IFERROR(INDEX(Settings!$D$2:$D$11,MATCH(C66,Settings!$A$2:$A$11,0)),0))</f>
      </c>
      <c r="G66" s="9"/>
      <c r="H66" s="12">
        <f>IF(F66="","",IF(G66="",F66,G66))</f>
      </c>
      <c r="I66" s="8" t="s">
        <v>71</v>
      </c>
      <c r="J66" s="11">
        <f>IF(A66="","",MONTH(A66))</f>
      </c>
      <c r="K66" s="11">
        <f>IF(A66="","",YEAR(A66))</f>
      </c>
    </row>
    <row r="67" spans="1:11" x14ac:dyDescent="0.25">
      <c r="A67" s="13">
        <v>46319</v>
      </c>
      <c r="B67" s="8" t="s">
        <v>52</v>
      </c>
      <c r="C67" s="8" t="s">
        <v>41</v>
      </c>
      <c r="D67" s="11">
        <f>IF(B67="","",IFERROR(INDEX(Clients!$E$2:$E$151,MATCH(B67,Clients!$A$2:$A$151,0)),0))</f>
      </c>
      <c r="E67" s="11">
        <f>IF(B67="","",IFERROR(INDEX(Clients!$F$2:$F$151,MATCH(B67,Clients!$A$2:$A$151,0)),0))</f>
      </c>
      <c r="F67" s="12">
        <f>IF(OR(B67="",C67=""),"",IFERROR(INDEX(Settings!$B$2:$B$11,MATCH(C67,Settings!$A$2:$A$11,0)),0)+D67*IFERROR(INDEX(Settings!$C$2:$C$11,MATCH(C67,Settings!$A$2:$A$11,0)),0)+E67*IFERROR(INDEX(Settings!$D$2:$D$11,MATCH(C67,Settings!$A$2:$A$11,0)),0))</f>
      </c>
      <c r="G67" s="9"/>
      <c r="H67" s="12">
        <f>IF(F67="","",IF(G67="",F67,G67))</f>
      </c>
      <c r="I67" s="8" t="s">
        <v>70</v>
      </c>
      <c r="J67" s="11">
        <f>IF(A67="","",MONTH(A67))</f>
      </c>
      <c r="K67" s="11">
        <f>IF(A67="","",YEAR(A67))</f>
      </c>
    </row>
    <row r="68" spans="1:11" x14ac:dyDescent="0.25">
      <c r="A68" s="13">
        <v>46321</v>
      </c>
      <c r="B68" s="8" t="s">
        <v>58</v>
      </c>
      <c r="C68" s="8" t="s">
        <v>40</v>
      </c>
      <c r="D68" s="11">
        <f>IF(B68="","",IFERROR(INDEX(Clients!$E$2:$E$151,MATCH(B68,Clients!$A$2:$A$151,0)),0))</f>
      </c>
      <c r="E68" s="11">
        <f>IF(B68="","",IFERROR(INDEX(Clients!$F$2:$F$151,MATCH(B68,Clients!$A$2:$A$151,0)),0))</f>
      </c>
      <c r="F68" s="12">
        <f>IF(OR(B68="",C68=""),"",IFERROR(INDEX(Settings!$B$2:$B$11,MATCH(C68,Settings!$A$2:$A$11,0)),0)+D68*IFERROR(INDEX(Settings!$C$2:$C$11,MATCH(C68,Settings!$A$2:$A$11,0)),0)+E68*IFERROR(INDEX(Settings!$D$2:$D$11,MATCH(C68,Settings!$A$2:$A$11,0)),0))</f>
      </c>
      <c r="G68" s="9"/>
      <c r="H68" s="12">
        <f>IF(F68="","",IF(G68="",F68,G68))</f>
      </c>
      <c r="I68" s="8" t="s">
        <v>70</v>
      </c>
      <c r="J68" s="11">
        <f>IF(A68="","",MONTH(A68))</f>
      </c>
      <c r="K68" s="11">
        <f>IF(A68="","",YEAR(A68))</f>
      </c>
    </row>
    <row r="69" spans="1:11" x14ac:dyDescent="0.25">
      <c r="A69" s="13"/>
      <c r="B69" s="8"/>
      <c r="C69" s="8"/>
      <c r="D69" s="11">
        <f>IF(B69="","",IFERROR(INDEX(Clients!$E$2:$E$151,MATCH(B69,Clients!$A$2:$A$151,0)),0))</f>
      </c>
      <c r="E69" s="11">
        <f>IF(B69="","",IFERROR(INDEX(Clients!$F$2:$F$151,MATCH(B69,Clients!$A$2:$A$151,0)),0))</f>
      </c>
      <c r="F69" s="12">
        <f>IF(OR(B69="",C69=""),"",IFERROR(INDEX(Settings!$B$2:$B$11,MATCH(C69,Settings!$A$2:$A$11,0)),0)+D69*IFERROR(INDEX(Settings!$C$2:$C$11,MATCH(C69,Settings!$A$2:$A$11,0)),0)+E69*IFERROR(INDEX(Settings!$D$2:$D$11,MATCH(C69,Settings!$A$2:$A$11,0)),0))</f>
      </c>
      <c r="G69" s="9"/>
      <c r="H69" s="12">
        <f>IF(F69="","",IF(G69="",F69,G69))</f>
      </c>
      <c r="I69" s="8"/>
      <c r="J69" s="11">
        <f>IF(A69="","",MONTH(A69))</f>
      </c>
      <c r="K69" s="11">
        <f>IF(A69="","",YEAR(A69))</f>
      </c>
    </row>
    <row r="70" spans="1:11" x14ac:dyDescent="0.25">
      <c r="A70" s="13"/>
      <c r="B70" s="8"/>
      <c r="C70" s="8"/>
      <c r="D70" s="11">
        <f>IF(B70="","",IFERROR(INDEX(Clients!$E$2:$E$151,MATCH(B70,Clients!$A$2:$A$151,0)),0))</f>
      </c>
      <c r="E70" s="11">
        <f>IF(B70="","",IFERROR(INDEX(Clients!$F$2:$F$151,MATCH(B70,Clients!$A$2:$A$151,0)),0))</f>
      </c>
      <c r="F70" s="12">
        <f>IF(OR(B70="",C70=""),"",IFERROR(INDEX(Settings!$B$2:$B$11,MATCH(C70,Settings!$A$2:$A$11,0)),0)+D70*IFERROR(INDEX(Settings!$C$2:$C$11,MATCH(C70,Settings!$A$2:$A$11,0)),0)+E70*IFERROR(INDEX(Settings!$D$2:$D$11,MATCH(C70,Settings!$A$2:$A$11,0)),0))</f>
      </c>
      <c r="G70" s="9"/>
      <c r="H70" s="12">
        <f>IF(F70="","",IF(G70="",F70,G70))</f>
      </c>
      <c r="I70" s="8"/>
      <c r="J70" s="11">
        <f>IF(A70="","",MONTH(A70))</f>
      </c>
      <c r="K70" s="11">
        <f>IF(A70="","",YEAR(A70))</f>
      </c>
    </row>
    <row r="71" spans="1:11" x14ac:dyDescent="0.25">
      <c r="A71" s="13"/>
      <c r="B71" s="8"/>
      <c r="C71" s="8"/>
      <c r="D71" s="11">
        <f>IF(B71="","",IFERROR(INDEX(Clients!$E$2:$E$151,MATCH(B71,Clients!$A$2:$A$151,0)),0))</f>
      </c>
      <c r="E71" s="11">
        <f>IF(B71="","",IFERROR(INDEX(Clients!$F$2:$F$151,MATCH(B71,Clients!$A$2:$A$151,0)),0))</f>
      </c>
      <c r="F71" s="12">
        <f>IF(OR(B71="",C71=""),"",IFERROR(INDEX(Settings!$B$2:$B$11,MATCH(C71,Settings!$A$2:$A$11,0)),0)+D71*IFERROR(INDEX(Settings!$C$2:$C$11,MATCH(C71,Settings!$A$2:$A$11,0)),0)+E71*IFERROR(INDEX(Settings!$D$2:$D$11,MATCH(C71,Settings!$A$2:$A$11,0)),0))</f>
      </c>
      <c r="G71" s="9"/>
      <c r="H71" s="12">
        <f>IF(F71="","",IF(G71="",F71,G71))</f>
      </c>
      <c r="I71" s="8"/>
      <c r="J71" s="11">
        <f>IF(A71="","",MONTH(A71))</f>
      </c>
      <c r="K71" s="11">
        <f>IF(A71="","",YEAR(A71))</f>
      </c>
    </row>
    <row r="72" spans="1:11" x14ac:dyDescent="0.25">
      <c r="A72" s="13"/>
      <c r="B72" s="8"/>
      <c r="C72" s="8"/>
      <c r="D72" s="11">
        <f>IF(B72="","",IFERROR(INDEX(Clients!$E$2:$E$151,MATCH(B72,Clients!$A$2:$A$151,0)),0))</f>
      </c>
      <c r="E72" s="11">
        <f>IF(B72="","",IFERROR(INDEX(Clients!$F$2:$F$151,MATCH(B72,Clients!$A$2:$A$151,0)),0))</f>
      </c>
      <c r="F72" s="12">
        <f>IF(OR(B72="",C72=""),"",IFERROR(INDEX(Settings!$B$2:$B$11,MATCH(C72,Settings!$A$2:$A$11,0)),0)+D72*IFERROR(INDEX(Settings!$C$2:$C$11,MATCH(C72,Settings!$A$2:$A$11,0)),0)+E72*IFERROR(INDEX(Settings!$D$2:$D$11,MATCH(C72,Settings!$A$2:$A$11,0)),0))</f>
      </c>
      <c r="G72" s="9"/>
      <c r="H72" s="12">
        <f>IF(F72="","",IF(G72="",F72,G72))</f>
      </c>
      <c r="I72" s="8"/>
      <c r="J72" s="11">
        <f>IF(A72="","",MONTH(A72))</f>
      </c>
      <c r="K72" s="11">
        <f>IF(A72="","",YEAR(A72))</f>
      </c>
    </row>
    <row r="73" spans="1:11" x14ac:dyDescent="0.25">
      <c r="A73" s="13"/>
      <c r="B73" s="8"/>
      <c r="C73" s="8"/>
      <c r="D73" s="11">
        <f>IF(B73="","",IFERROR(INDEX(Clients!$E$2:$E$151,MATCH(B73,Clients!$A$2:$A$151,0)),0))</f>
      </c>
      <c r="E73" s="11">
        <f>IF(B73="","",IFERROR(INDEX(Clients!$F$2:$F$151,MATCH(B73,Clients!$A$2:$A$151,0)),0))</f>
      </c>
      <c r="F73" s="12">
        <f>IF(OR(B73="",C73=""),"",IFERROR(INDEX(Settings!$B$2:$B$11,MATCH(C73,Settings!$A$2:$A$11,0)),0)+D73*IFERROR(INDEX(Settings!$C$2:$C$11,MATCH(C73,Settings!$A$2:$A$11,0)),0)+E73*IFERROR(INDEX(Settings!$D$2:$D$11,MATCH(C73,Settings!$A$2:$A$11,0)),0))</f>
      </c>
      <c r="G73" s="9"/>
      <c r="H73" s="12">
        <f>IF(F73="","",IF(G73="",F73,G73))</f>
      </c>
      <c r="I73" s="8"/>
      <c r="J73" s="11">
        <f>IF(A73="","",MONTH(A73))</f>
      </c>
      <c r="K73" s="11">
        <f>IF(A73="","",YEAR(A73))</f>
      </c>
    </row>
    <row r="74" spans="1:11" x14ac:dyDescent="0.25">
      <c r="A74" s="13"/>
      <c r="B74" s="8"/>
      <c r="C74" s="8"/>
      <c r="D74" s="11">
        <f>IF(B74="","",IFERROR(INDEX(Clients!$E$2:$E$151,MATCH(B74,Clients!$A$2:$A$151,0)),0))</f>
      </c>
      <c r="E74" s="11">
        <f>IF(B74="","",IFERROR(INDEX(Clients!$F$2:$F$151,MATCH(B74,Clients!$A$2:$A$151,0)),0))</f>
      </c>
      <c r="F74" s="12">
        <f>IF(OR(B74="",C74=""),"",IFERROR(INDEX(Settings!$B$2:$B$11,MATCH(C74,Settings!$A$2:$A$11,0)),0)+D74*IFERROR(INDEX(Settings!$C$2:$C$11,MATCH(C74,Settings!$A$2:$A$11,0)),0)+E74*IFERROR(INDEX(Settings!$D$2:$D$11,MATCH(C74,Settings!$A$2:$A$11,0)),0))</f>
      </c>
      <c r="G74" s="9"/>
      <c r="H74" s="12">
        <f>IF(F74="","",IF(G74="",F74,G74))</f>
      </c>
      <c r="I74" s="8"/>
      <c r="J74" s="11">
        <f>IF(A74="","",MONTH(A74))</f>
      </c>
      <c r="K74" s="11">
        <f>IF(A74="","",YEAR(A74))</f>
      </c>
    </row>
    <row r="75" spans="1:11" x14ac:dyDescent="0.25">
      <c r="A75" s="13"/>
      <c r="B75" s="8"/>
      <c r="C75" s="8"/>
      <c r="D75" s="11">
        <f>IF(B75="","",IFERROR(INDEX(Clients!$E$2:$E$151,MATCH(B75,Clients!$A$2:$A$151,0)),0))</f>
      </c>
      <c r="E75" s="11">
        <f>IF(B75="","",IFERROR(INDEX(Clients!$F$2:$F$151,MATCH(B75,Clients!$A$2:$A$151,0)),0))</f>
      </c>
      <c r="F75" s="12">
        <f>IF(OR(B75="",C75=""),"",IFERROR(INDEX(Settings!$B$2:$B$11,MATCH(C75,Settings!$A$2:$A$11,0)),0)+D75*IFERROR(INDEX(Settings!$C$2:$C$11,MATCH(C75,Settings!$A$2:$A$11,0)),0)+E75*IFERROR(INDEX(Settings!$D$2:$D$11,MATCH(C75,Settings!$A$2:$A$11,0)),0))</f>
      </c>
      <c r="G75" s="9"/>
      <c r="H75" s="12">
        <f>IF(F75="","",IF(G75="",F75,G75))</f>
      </c>
      <c r="I75" s="8"/>
      <c r="J75" s="11">
        <f>IF(A75="","",MONTH(A75))</f>
      </c>
      <c r="K75" s="11">
        <f>IF(A75="","",YEAR(A75))</f>
      </c>
    </row>
    <row r="76" spans="1:11" x14ac:dyDescent="0.25">
      <c r="A76" s="13"/>
      <c r="B76" s="8"/>
      <c r="C76" s="8"/>
      <c r="D76" s="11">
        <f>IF(B76="","",IFERROR(INDEX(Clients!$E$2:$E$151,MATCH(B76,Clients!$A$2:$A$151,0)),0))</f>
      </c>
      <c r="E76" s="11">
        <f>IF(B76="","",IFERROR(INDEX(Clients!$F$2:$F$151,MATCH(B76,Clients!$A$2:$A$151,0)),0))</f>
      </c>
      <c r="F76" s="12">
        <f>IF(OR(B76="",C76=""),"",IFERROR(INDEX(Settings!$B$2:$B$11,MATCH(C76,Settings!$A$2:$A$11,0)),0)+D76*IFERROR(INDEX(Settings!$C$2:$C$11,MATCH(C76,Settings!$A$2:$A$11,0)),0)+E76*IFERROR(INDEX(Settings!$D$2:$D$11,MATCH(C76,Settings!$A$2:$A$11,0)),0))</f>
      </c>
      <c r="G76" s="9"/>
      <c r="H76" s="12">
        <f>IF(F76="","",IF(G76="",F76,G76))</f>
      </c>
      <c r="I76" s="8"/>
      <c r="J76" s="11">
        <f>IF(A76="","",MONTH(A76))</f>
      </c>
      <c r="K76" s="11">
        <f>IF(A76="","",YEAR(A76))</f>
      </c>
    </row>
    <row r="77" spans="1:11" x14ac:dyDescent="0.25">
      <c r="A77" s="13"/>
      <c r="B77" s="8"/>
      <c r="C77" s="8"/>
      <c r="D77" s="11">
        <f>IF(B77="","",IFERROR(INDEX(Clients!$E$2:$E$151,MATCH(B77,Clients!$A$2:$A$151,0)),0))</f>
      </c>
      <c r="E77" s="11">
        <f>IF(B77="","",IFERROR(INDEX(Clients!$F$2:$F$151,MATCH(B77,Clients!$A$2:$A$151,0)),0))</f>
      </c>
      <c r="F77" s="12">
        <f>IF(OR(B77="",C77=""),"",IFERROR(INDEX(Settings!$B$2:$B$11,MATCH(C77,Settings!$A$2:$A$11,0)),0)+D77*IFERROR(INDEX(Settings!$C$2:$C$11,MATCH(C77,Settings!$A$2:$A$11,0)),0)+E77*IFERROR(INDEX(Settings!$D$2:$D$11,MATCH(C77,Settings!$A$2:$A$11,0)),0))</f>
      </c>
      <c r="G77" s="9"/>
      <c r="H77" s="12">
        <f>IF(F77="","",IF(G77="",F77,G77))</f>
      </c>
      <c r="I77" s="8"/>
      <c r="J77" s="11">
        <f>IF(A77="","",MONTH(A77))</f>
      </c>
      <c r="K77" s="11">
        <f>IF(A77="","",YEAR(A77))</f>
      </c>
    </row>
    <row r="78" spans="1:11" x14ac:dyDescent="0.25">
      <c r="A78" s="13"/>
      <c r="B78" s="8"/>
      <c r="C78" s="8"/>
      <c r="D78" s="11">
        <f>IF(B78="","",IFERROR(INDEX(Clients!$E$2:$E$151,MATCH(B78,Clients!$A$2:$A$151,0)),0))</f>
      </c>
      <c r="E78" s="11">
        <f>IF(B78="","",IFERROR(INDEX(Clients!$F$2:$F$151,MATCH(B78,Clients!$A$2:$A$151,0)),0))</f>
      </c>
      <c r="F78" s="12">
        <f>IF(OR(B78="",C78=""),"",IFERROR(INDEX(Settings!$B$2:$B$11,MATCH(C78,Settings!$A$2:$A$11,0)),0)+D78*IFERROR(INDEX(Settings!$C$2:$C$11,MATCH(C78,Settings!$A$2:$A$11,0)),0)+E78*IFERROR(INDEX(Settings!$D$2:$D$11,MATCH(C78,Settings!$A$2:$A$11,0)),0))</f>
      </c>
      <c r="G78" s="9"/>
      <c r="H78" s="12">
        <f>IF(F78="","",IF(G78="",F78,G78))</f>
      </c>
      <c r="I78" s="8"/>
      <c r="J78" s="11">
        <f>IF(A78="","",MONTH(A78))</f>
      </c>
      <c r="K78" s="11">
        <f>IF(A78="","",YEAR(A78))</f>
      </c>
    </row>
    <row r="79" spans="1:11" x14ac:dyDescent="0.25">
      <c r="A79" s="13"/>
      <c r="B79" s="8"/>
      <c r="C79" s="8"/>
      <c r="D79" s="11">
        <f>IF(B79="","",IFERROR(INDEX(Clients!$E$2:$E$151,MATCH(B79,Clients!$A$2:$A$151,0)),0))</f>
      </c>
      <c r="E79" s="11">
        <f>IF(B79="","",IFERROR(INDEX(Clients!$F$2:$F$151,MATCH(B79,Clients!$A$2:$A$151,0)),0))</f>
      </c>
      <c r="F79" s="12">
        <f>IF(OR(B79="",C79=""),"",IFERROR(INDEX(Settings!$B$2:$B$11,MATCH(C79,Settings!$A$2:$A$11,0)),0)+D79*IFERROR(INDEX(Settings!$C$2:$C$11,MATCH(C79,Settings!$A$2:$A$11,0)),0)+E79*IFERROR(INDEX(Settings!$D$2:$D$11,MATCH(C79,Settings!$A$2:$A$11,0)),0))</f>
      </c>
      <c r="G79" s="9"/>
      <c r="H79" s="12">
        <f>IF(F79="","",IF(G79="",F79,G79))</f>
      </c>
      <c r="I79" s="8"/>
      <c r="J79" s="11">
        <f>IF(A79="","",MONTH(A79))</f>
      </c>
      <c r="K79" s="11">
        <f>IF(A79="","",YEAR(A79))</f>
      </c>
    </row>
    <row r="80" spans="1:11" x14ac:dyDescent="0.25">
      <c r="A80" s="13"/>
      <c r="B80" s="8"/>
      <c r="C80" s="8"/>
      <c r="D80" s="11">
        <f>IF(B80="","",IFERROR(INDEX(Clients!$E$2:$E$151,MATCH(B80,Clients!$A$2:$A$151,0)),0))</f>
      </c>
      <c r="E80" s="11">
        <f>IF(B80="","",IFERROR(INDEX(Clients!$F$2:$F$151,MATCH(B80,Clients!$A$2:$A$151,0)),0))</f>
      </c>
      <c r="F80" s="12">
        <f>IF(OR(B80="",C80=""),"",IFERROR(INDEX(Settings!$B$2:$B$11,MATCH(C80,Settings!$A$2:$A$11,0)),0)+D80*IFERROR(INDEX(Settings!$C$2:$C$11,MATCH(C80,Settings!$A$2:$A$11,0)),0)+E80*IFERROR(INDEX(Settings!$D$2:$D$11,MATCH(C80,Settings!$A$2:$A$11,0)),0))</f>
      </c>
      <c r="G80" s="9"/>
      <c r="H80" s="12">
        <f>IF(F80="","",IF(G80="",F80,G80))</f>
      </c>
      <c r="I80" s="8"/>
      <c r="J80" s="11">
        <f>IF(A80="","",MONTH(A80))</f>
      </c>
      <c r="K80" s="11">
        <f>IF(A80="","",YEAR(A80))</f>
      </c>
    </row>
    <row r="81" spans="1:11" x14ac:dyDescent="0.25">
      <c r="A81" s="13"/>
      <c r="B81" s="8"/>
      <c r="C81" s="8"/>
      <c r="D81" s="11">
        <f>IF(B81="","",IFERROR(INDEX(Clients!$E$2:$E$151,MATCH(B81,Clients!$A$2:$A$151,0)),0))</f>
      </c>
      <c r="E81" s="11">
        <f>IF(B81="","",IFERROR(INDEX(Clients!$F$2:$F$151,MATCH(B81,Clients!$A$2:$A$151,0)),0))</f>
      </c>
      <c r="F81" s="12">
        <f>IF(OR(B81="",C81=""),"",IFERROR(INDEX(Settings!$B$2:$B$11,MATCH(C81,Settings!$A$2:$A$11,0)),0)+D81*IFERROR(INDEX(Settings!$C$2:$C$11,MATCH(C81,Settings!$A$2:$A$11,0)),0)+E81*IFERROR(INDEX(Settings!$D$2:$D$11,MATCH(C81,Settings!$A$2:$A$11,0)),0))</f>
      </c>
      <c r="G81" s="9"/>
      <c r="H81" s="12">
        <f>IF(F81="","",IF(G81="",F81,G81))</f>
      </c>
      <c r="I81" s="8"/>
      <c r="J81" s="11">
        <f>IF(A81="","",MONTH(A81))</f>
      </c>
      <c r="K81" s="11">
        <f>IF(A81="","",YEAR(A81))</f>
      </c>
    </row>
    <row r="82" spans="1:11" x14ac:dyDescent="0.25">
      <c r="A82" s="13"/>
      <c r="B82" s="8"/>
      <c r="C82" s="8"/>
      <c r="D82" s="11">
        <f>IF(B82="","",IFERROR(INDEX(Clients!$E$2:$E$151,MATCH(B82,Clients!$A$2:$A$151,0)),0))</f>
      </c>
      <c r="E82" s="11">
        <f>IF(B82="","",IFERROR(INDEX(Clients!$F$2:$F$151,MATCH(B82,Clients!$A$2:$A$151,0)),0))</f>
      </c>
      <c r="F82" s="12">
        <f>IF(OR(B82="",C82=""),"",IFERROR(INDEX(Settings!$B$2:$B$11,MATCH(C82,Settings!$A$2:$A$11,0)),0)+D82*IFERROR(INDEX(Settings!$C$2:$C$11,MATCH(C82,Settings!$A$2:$A$11,0)),0)+E82*IFERROR(INDEX(Settings!$D$2:$D$11,MATCH(C82,Settings!$A$2:$A$11,0)),0))</f>
      </c>
      <c r="G82" s="9"/>
      <c r="H82" s="12">
        <f>IF(F82="","",IF(G82="",F82,G82))</f>
      </c>
      <c r="I82" s="8"/>
      <c r="J82" s="11">
        <f>IF(A82="","",MONTH(A82))</f>
      </c>
      <c r="K82" s="11">
        <f>IF(A82="","",YEAR(A82))</f>
      </c>
    </row>
    <row r="83" spans="1:11" x14ac:dyDescent="0.25">
      <c r="A83" s="13"/>
      <c r="B83" s="8"/>
      <c r="C83" s="8"/>
      <c r="D83" s="11">
        <f>IF(B83="","",IFERROR(INDEX(Clients!$E$2:$E$151,MATCH(B83,Clients!$A$2:$A$151,0)),0))</f>
      </c>
      <c r="E83" s="11">
        <f>IF(B83="","",IFERROR(INDEX(Clients!$F$2:$F$151,MATCH(B83,Clients!$A$2:$A$151,0)),0))</f>
      </c>
      <c r="F83" s="12">
        <f>IF(OR(B83="",C83=""),"",IFERROR(INDEX(Settings!$B$2:$B$11,MATCH(C83,Settings!$A$2:$A$11,0)),0)+D83*IFERROR(INDEX(Settings!$C$2:$C$11,MATCH(C83,Settings!$A$2:$A$11,0)),0)+E83*IFERROR(INDEX(Settings!$D$2:$D$11,MATCH(C83,Settings!$A$2:$A$11,0)),0))</f>
      </c>
      <c r="G83" s="9"/>
      <c r="H83" s="12">
        <f>IF(F83="","",IF(G83="",F83,G83))</f>
      </c>
      <c r="I83" s="8"/>
      <c r="J83" s="11">
        <f>IF(A83="","",MONTH(A83))</f>
      </c>
      <c r="K83" s="11">
        <f>IF(A83="","",YEAR(A83))</f>
      </c>
    </row>
    <row r="84" spans="1:11" x14ac:dyDescent="0.25">
      <c r="A84" s="13"/>
      <c r="B84" s="8"/>
      <c r="C84" s="8"/>
      <c r="D84" s="11">
        <f>IF(B84="","",IFERROR(INDEX(Clients!$E$2:$E$151,MATCH(B84,Clients!$A$2:$A$151,0)),0))</f>
      </c>
      <c r="E84" s="11">
        <f>IF(B84="","",IFERROR(INDEX(Clients!$F$2:$F$151,MATCH(B84,Clients!$A$2:$A$151,0)),0))</f>
      </c>
      <c r="F84" s="12">
        <f>IF(OR(B84="",C84=""),"",IFERROR(INDEX(Settings!$B$2:$B$11,MATCH(C84,Settings!$A$2:$A$11,0)),0)+D84*IFERROR(INDEX(Settings!$C$2:$C$11,MATCH(C84,Settings!$A$2:$A$11,0)),0)+E84*IFERROR(INDEX(Settings!$D$2:$D$11,MATCH(C84,Settings!$A$2:$A$11,0)),0))</f>
      </c>
      <c r="G84" s="9"/>
      <c r="H84" s="12">
        <f>IF(F84="","",IF(G84="",F84,G84))</f>
      </c>
      <c r="I84" s="8"/>
      <c r="J84" s="11">
        <f>IF(A84="","",MONTH(A84))</f>
      </c>
      <c r="K84" s="11">
        <f>IF(A84="","",YEAR(A84))</f>
      </c>
    </row>
    <row r="85" spans="1:11" x14ac:dyDescent="0.25">
      <c r="A85" s="13"/>
      <c r="B85" s="8"/>
      <c r="C85" s="8"/>
      <c r="D85" s="11">
        <f>IF(B85="","",IFERROR(INDEX(Clients!$E$2:$E$151,MATCH(B85,Clients!$A$2:$A$151,0)),0))</f>
      </c>
      <c r="E85" s="11">
        <f>IF(B85="","",IFERROR(INDEX(Clients!$F$2:$F$151,MATCH(B85,Clients!$A$2:$A$151,0)),0))</f>
      </c>
      <c r="F85" s="12">
        <f>IF(OR(B85="",C85=""),"",IFERROR(INDEX(Settings!$B$2:$B$11,MATCH(C85,Settings!$A$2:$A$11,0)),0)+D85*IFERROR(INDEX(Settings!$C$2:$C$11,MATCH(C85,Settings!$A$2:$A$11,0)),0)+E85*IFERROR(INDEX(Settings!$D$2:$D$11,MATCH(C85,Settings!$A$2:$A$11,0)),0))</f>
      </c>
      <c r="G85" s="9"/>
      <c r="H85" s="12">
        <f>IF(F85="","",IF(G85="",F85,G85))</f>
      </c>
      <c r="I85" s="8"/>
      <c r="J85" s="11">
        <f>IF(A85="","",MONTH(A85))</f>
      </c>
      <c r="K85" s="11">
        <f>IF(A85="","",YEAR(A85))</f>
      </c>
    </row>
    <row r="86" spans="1:11" x14ac:dyDescent="0.25">
      <c r="A86" s="13"/>
      <c r="B86" s="8"/>
      <c r="C86" s="8"/>
      <c r="D86" s="11">
        <f>IF(B86="","",IFERROR(INDEX(Clients!$E$2:$E$151,MATCH(B86,Clients!$A$2:$A$151,0)),0))</f>
      </c>
      <c r="E86" s="11">
        <f>IF(B86="","",IFERROR(INDEX(Clients!$F$2:$F$151,MATCH(B86,Clients!$A$2:$A$151,0)),0))</f>
      </c>
      <c r="F86" s="12">
        <f>IF(OR(B86="",C86=""),"",IFERROR(INDEX(Settings!$B$2:$B$11,MATCH(C86,Settings!$A$2:$A$11,0)),0)+D86*IFERROR(INDEX(Settings!$C$2:$C$11,MATCH(C86,Settings!$A$2:$A$11,0)),0)+E86*IFERROR(INDEX(Settings!$D$2:$D$11,MATCH(C86,Settings!$A$2:$A$11,0)),0))</f>
      </c>
      <c r="G86" s="9"/>
      <c r="H86" s="12">
        <f>IF(F86="","",IF(G86="",F86,G86))</f>
      </c>
      <c r="I86" s="8"/>
      <c r="J86" s="11">
        <f>IF(A86="","",MONTH(A86))</f>
      </c>
      <c r="K86" s="11">
        <f>IF(A86="","",YEAR(A86))</f>
      </c>
    </row>
    <row r="87" spans="1:11" x14ac:dyDescent="0.25">
      <c r="A87" s="13"/>
      <c r="B87" s="8"/>
      <c r="C87" s="8"/>
      <c r="D87" s="11">
        <f>IF(B87="","",IFERROR(INDEX(Clients!$E$2:$E$151,MATCH(B87,Clients!$A$2:$A$151,0)),0))</f>
      </c>
      <c r="E87" s="11">
        <f>IF(B87="","",IFERROR(INDEX(Clients!$F$2:$F$151,MATCH(B87,Clients!$A$2:$A$151,0)),0))</f>
      </c>
      <c r="F87" s="12">
        <f>IF(OR(B87="",C87=""),"",IFERROR(INDEX(Settings!$B$2:$B$11,MATCH(C87,Settings!$A$2:$A$11,0)),0)+D87*IFERROR(INDEX(Settings!$C$2:$C$11,MATCH(C87,Settings!$A$2:$A$11,0)),0)+E87*IFERROR(INDEX(Settings!$D$2:$D$11,MATCH(C87,Settings!$A$2:$A$11,0)),0))</f>
      </c>
      <c r="G87" s="9"/>
      <c r="H87" s="12">
        <f>IF(F87="","",IF(G87="",F87,G87))</f>
      </c>
      <c r="I87" s="8"/>
      <c r="J87" s="11">
        <f>IF(A87="","",MONTH(A87))</f>
      </c>
      <c r="K87" s="11">
        <f>IF(A87="","",YEAR(A87))</f>
      </c>
    </row>
    <row r="88" spans="1:11" x14ac:dyDescent="0.25">
      <c r="A88" s="13"/>
      <c r="B88" s="8"/>
      <c r="C88" s="8"/>
      <c r="D88" s="11">
        <f>IF(B88="","",IFERROR(INDEX(Clients!$E$2:$E$151,MATCH(B88,Clients!$A$2:$A$151,0)),0))</f>
      </c>
      <c r="E88" s="11">
        <f>IF(B88="","",IFERROR(INDEX(Clients!$F$2:$F$151,MATCH(B88,Clients!$A$2:$A$151,0)),0))</f>
      </c>
      <c r="F88" s="12">
        <f>IF(OR(B88="",C88=""),"",IFERROR(INDEX(Settings!$B$2:$B$11,MATCH(C88,Settings!$A$2:$A$11,0)),0)+D88*IFERROR(INDEX(Settings!$C$2:$C$11,MATCH(C88,Settings!$A$2:$A$11,0)),0)+E88*IFERROR(INDEX(Settings!$D$2:$D$11,MATCH(C88,Settings!$A$2:$A$11,0)),0))</f>
      </c>
      <c r="G88" s="9"/>
      <c r="H88" s="12">
        <f>IF(F88="","",IF(G88="",F88,G88))</f>
      </c>
      <c r="I88" s="8"/>
      <c r="J88" s="11">
        <f>IF(A88="","",MONTH(A88))</f>
      </c>
      <c r="K88" s="11">
        <f>IF(A88="","",YEAR(A88))</f>
      </c>
    </row>
    <row r="89" spans="1:11" x14ac:dyDescent="0.25">
      <c r="A89" s="13"/>
      <c r="B89" s="8"/>
      <c r="C89" s="8"/>
      <c r="D89" s="11">
        <f>IF(B89="","",IFERROR(INDEX(Clients!$E$2:$E$151,MATCH(B89,Clients!$A$2:$A$151,0)),0))</f>
      </c>
      <c r="E89" s="11">
        <f>IF(B89="","",IFERROR(INDEX(Clients!$F$2:$F$151,MATCH(B89,Clients!$A$2:$A$151,0)),0))</f>
      </c>
      <c r="F89" s="12">
        <f>IF(OR(B89="",C89=""),"",IFERROR(INDEX(Settings!$B$2:$B$11,MATCH(C89,Settings!$A$2:$A$11,0)),0)+D89*IFERROR(INDEX(Settings!$C$2:$C$11,MATCH(C89,Settings!$A$2:$A$11,0)),0)+E89*IFERROR(INDEX(Settings!$D$2:$D$11,MATCH(C89,Settings!$A$2:$A$11,0)),0))</f>
      </c>
      <c r="G89" s="9"/>
      <c r="H89" s="12">
        <f>IF(F89="","",IF(G89="",F89,G89))</f>
      </c>
      <c r="I89" s="8"/>
      <c r="J89" s="11">
        <f>IF(A89="","",MONTH(A89))</f>
      </c>
      <c r="K89" s="11">
        <f>IF(A89="","",YEAR(A89))</f>
      </c>
    </row>
    <row r="90" spans="1:11" x14ac:dyDescent="0.25">
      <c r="A90" s="13"/>
      <c r="B90" s="8"/>
      <c r="C90" s="8"/>
      <c r="D90" s="11">
        <f>IF(B90="","",IFERROR(INDEX(Clients!$E$2:$E$151,MATCH(B90,Clients!$A$2:$A$151,0)),0))</f>
      </c>
      <c r="E90" s="11">
        <f>IF(B90="","",IFERROR(INDEX(Clients!$F$2:$F$151,MATCH(B90,Clients!$A$2:$A$151,0)),0))</f>
      </c>
      <c r="F90" s="12">
        <f>IF(OR(B90="",C90=""),"",IFERROR(INDEX(Settings!$B$2:$B$11,MATCH(C90,Settings!$A$2:$A$11,0)),0)+D90*IFERROR(INDEX(Settings!$C$2:$C$11,MATCH(C90,Settings!$A$2:$A$11,0)),0)+E90*IFERROR(INDEX(Settings!$D$2:$D$11,MATCH(C90,Settings!$A$2:$A$11,0)),0))</f>
      </c>
      <c r="G90" s="9"/>
      <c r="H90" s="12">
        <f>IF(F90="","",IF(G90="",F90,G90))</f>
      </c>
      <c r="I90" s="8"/>
      <c r="J90" s="11">
        <f>IF(A90="","",MONTH(A90))</f>
      </c>
      <c r="K90" s="11">
        <f>IF(A90="","",YEAR(A90))</f>
      </c>
    </row>
    <row r="91" spans="1:11" x14ac:dyDescent="0.25">
      <c r="A91" s="13"/>
      <c r="B91" s="8"/>
      <c r="C91" s="8"/>
      <c r="D91" s="11">
        <f>IF(B91="","",IFERROR(INDEX(Clients!$E$2:$E$151,MATCH(B91,Clients!$A$2:$A$151,0)),0))</f>
      </c>
      <c r="E91" s="11">
        <f>IF(B91="","",IFERROR(INDEX(Clients!$F$2:$F$151,MATCH(B91,Clients!$A$2:$A$151,0)),0))</f>
      </c>
      <c r="F91" s="12">
        <f>IF(OR(B91="",C91=""),"",IFERROR(INDEX(Settings!$B$2:$B$11,MATCH(C91,Settings!$A$2:$A$11,0)),0)+D91*IFERROR(INDEX(Settings!$C$2:$C$11,MATCH(C91,Settings!$A$2:$A$11,0)),0)+E91*IFERROR(INDEX(Settings!$D$2:$D$11,MATCH(C91,Settings!$A$2:$A$11,0)),0))</f>
      </c>
      <c r="G91" s="9"/>
      <c r="H91" s="12">
        <f>IF(F91="","",IF(G91="",F91,G91))</f>
      </c>
      <c r="I91" s="8"/>
      <c r="J91" s="11">
        <f>IF(A91="","",MONTH(A91))</f>
      </c>
      <c r="K91" s="11">
        <f>IF(A91="","",YEAR(A91))</f>
      </c>
    </row>
    <row r="92" spans="1:11" x14ac:dyDescent="0.25">
      <c r="A92" s="13"/>
      <c r="B92" s="8"/>
      <c r="C92" s="8"/>
      <c r="D92" s="11">
        <f>IF(B92="","",IFERROR(INDEX(Clients!$E$2:$E$151,MATCH(B92,Clients!$A$2:$A$151,0)),0))</f>
      </c>
      <c r="E92" s="11">
        <f>IF(B92="","",IFERROR(INDEX(Clients!$F$2:$F$151,MATCH(B92,Clients!$A$2:$A$151,0)),0))</f>
      </c>
      <c r="F92" s="12">
        <f>IF(OR(B92="",C92=""),"",IFERROR(INDEX(Settings!$B$2:$B$11,MATCH(C92,Settings!$A$2:$A$11,0)),0)+D92*IFERROR(INDEX(Settings!$C$2:$C$11,MATCH(C92,Settings!$A$2:$A$11,0)),0)+E92*IFERROR(INDEX(Settings!$D$2:$D$11,MATCH(C92,Settings!$A$2:$A$11,0)),0))</f>
      </c>
      <c r="G92" s="9"/>
      <c r="H92" s="12">
        <f>IF(F92="","",IF(G92="",F92,G92))</f>
      </c>
      <c r="I92" s="8"/>
      <c r="J92" s="11">
        <f>IF(A92="","",MONTH(A92))</f>
      </c>
      <c r="K92" s="11">
        <f>IF(A92="","",YEAR(A92))</f>
      </c>
    </row>
    <row r="93" spans="1:11" x14ac:dyDescent="0.25">
      <c r="A93" s="13"/>
      <c r="B93" s="8"/>
      <c r="C93" s="8"/>
      <c r="D93" s="11">
        <f>IF(B93="","",IFERROR(INDEX(Clients!$E$2:$E$151,MATCH(B93,Clients!$A$2:$A$151,0)),0))</f>
      </c>
      <c r="E93" s="11">
        <f>IF(B93="","",IFERROR(INDEX(Clients!$F$2:$F$151,MATCH(B93,Clients!$A$2:$A$151,0)),0))</f>
      </c>
      <c r="F93" s="12">
        <f>IF(OR(B93="",C93=""),"",IFERROR(INDEX(Settings!$B$2:$B$11,MATCH(C93,Settings!$A$2:$A$11,0)),0)+D93*IFERROR(INDEX(Settings!$C$2:$C$11,MATCH(C93,Settings!$A$2:$A$11,0)),0)+E93*IFERROR(INDEX(Settings!$D$2:$D$11,MATCH(C93,Settings!$A$2:$A$11,0)),0))</f>
      </c>
      <c r="G93" s="9"/>
      <c r="H93" s="12">
        <f>IF(F93="","",IF(G93="",F93,G93))</f>
      </c>
      <c r="I93" s="8"/>
      <c r="J93" s="11">
        <f>IF(A93="","",MONTH(A93))</f>
      </c>
      <c r="K93" s="11">
        <f>IF(A93="","",YEAR(A93))</f>
      </c>
    </row>
    <row r="94" spans="1:11" x14ac:dyDescent="0.25">
      <c r="A94" s="13"/>
      <c r="B94" s="8"/>
      <c r="C94" s="8"/>
      <c r="D94" s="11">
        <f>IF(B94="","",IFERROR(INDEX(Clients!$E$2:$E$151,MATCH(B94,Clients!$A$2:$A$151,0)),0))</f>
      </c>
      <c r="E94" s="11">
        <f>IF(B94="","",IFERROR(INDEX(Clients!$F$2:$F$151,MATCH(B94,Clients!$A$2:$A$151,0)),0))</f>
      </c>
      <c r="F94" s="12">
        <f>IF(OR(B94="",C94=""),"",IFERROR(INDEX(Settings!$B$2:$B$11,MATCH(C94,Settings!$A$2:$A$11,0)),0)+D94*IFERROR(INDEX(Settings!$C$2:$C$11,MATCH(C94,Settings!$A$2:$A$11,0)),0)+E94*IFERROR(INDEX(Settings!$D$2:$D$11,MATCH(C94,Settings!$A$2:$A$11,0)),0))</f>
      </c>
      <c r="G94" s="9"/>
      <c r="H94" s="12">
        <f>IF(F94="","",IF(G94="",F94,G94))</f>
      </c>
      <c r="I94" s="8"/>
      <c r="J94" s="11">
        <f>IF(A94="","",MONTH(A94))</f>
      </c>
      <c r="K94" s="11">
        <f>IF(A94="","",YEAR(A94))</f>
      </c>
    </row>
    <row r="95" spans="1:11" x14ac:dyDescent="0.25">
      <c r="A95" s="13"/>
      <c r="B95" s="8"/>
      <c r="C95" s="8"/>
      <c r="D95" s="11">
        <f>IF(B95="","",IFERROR(INDEX(Clients!$E$2:$E$151,MATCH(B95,Clients!$A$2:$A$151,0)),0))</f>
      </c>
      <c r="E95" s="11">
        <f>IF(B95="","",IFERROR(INDEX(Clients!$F$2:$F$151,MATCH(B95,Clients!$A$2:$A$151,0)),0))</f>
      </c>
      <c r="F95" s="12">
        <f>IF(OR(B95="",C95=""),"",IFERROR(INDEX(Settings!$B$2:$B$11,MATCH(C95,Settings!$A$2:$A$11,0)),0)+D95*IFERROR(INDEX(Settings!$C$2:$C$11,MATCH(C95,Settings!$A$2:$A$11,0)),0)+E95*IFERROR(INDEX(Settings!$D$2:$D$11,MATCH(C95,Settings!$A$2:$A$11,0)),0))</f>
      </c>
      <c r="G95" s="9"/>
      <c r="H95" s="12">
        <f>IF(F95="","",IF(G95="",F95,G95))</f>
      </c>
      <c r="I95" s="8"/>
      <c r="J95" s="11">
        <f>IF(A95="","",MONTH(A95))</f>
      </c>
      <c r="K95" s="11">
        <f>IF(A95="","",YEAR(A95))</f>
      </c>
    </row>
    <row r="96" spans="1:11" x14ac:dyDescent="0.25">
      <c r="A96" s="13"/>
      <c r="B96" s="8"/>
      <c r="C96" s="8"/>
      <c r="D96" s="11">
        <f>IF(B96="","",IFERROR(INDEX(Clients!$E$2:$E$151,MATCH(B96,Clients!$A$2:$A$151,0)),0))</f>
      </c>
      <c r="E96" s="11">
        <f>IF(B96="","",IFERROR(INDEX(Clients!$F$2:$F$151,MATCH(B96,Clients!$A$2:$A$151,0)),0))</f>
      </c>
      <c r="F96" s="12">
        <f>IF(OR(B96="",C96=""),"",IFERROR(INDEX(Settings!$B$2:$B$11,MATCH(C96,Settings!$A$2:$A$11,0)),0)+D96*IFERROR(INDEX(Settings!$C$2:$C$11,MATCH(C96,Settings!$A$2:$A$11,0)),0)+E96*IFERROR(INDEX(Settings!$D$2:$D$11,MATCH(C96,Settings!$A$2:$A$11,0)),0))</f>
      </c>
      <c r="G96" s="9"/>
      <c r="H96" s="12">
        <f>IF(F96="","",IF(G96="",F96,G96))</f>
      </c>
      <c r="I96" s="8"/>
      <c r="J96" s="11">
        <f>IF(A96="","",MONTH(A96))</f>
      </c>
      <c r="K96" s="11">
        <f>IF(A96="","",YEAR(A96))</f>
      </c>
    </row>
    <row r="97" spans="1:11" x14ac:dyDescent="0.25">
      <c r="A97" s="13"/>
      <c r="B97" s="8"/>
      <c r="C97" s="8"/>
      <c r="D97" s="11">
        <f>IF(B97="","",IFERROR(INDEX(Clients!$E$2:$E$151,MATCH(B97,Clients!$A$2:$A$151,0)),0))</f>
      </c>
      <c r="E97" s="11">
        <f>IF(B97="","",IFERROR(INDEX(Clients!$F$2:$F$151,MATCH(B97,Clients!$A$2:$A$151,0)),0))</f>
      </c>
      <c r="F97" s="12">
        <f>IF(OR(B97="",C97=""),"",IFERROR(INDEX(Settings!$B$2:$B$11,MATCH(C97,Settings!$A$2:$A$11,0)),0)+D97*IFERROR(INDEX(Settings!$C$2:$C$11,MATCH(C97,Settings!$A$2:$A$11,0)),0)+E97*IFERROR(INDEX(Settings!$D$2:$D$11,MATCH(C97,Settings!$A$2:$A$11,0)),0))</f>
      </c>
      <c r="G97" s="9"/>
      <c r="H97" s="12">
        <f>IF(F97="","",IF(G97="",F97,G97))</f>
      </c>
      <c r="I97" s="8"/>
      <c r="J97" s="11">
        <f>IF(A97="","",MONTH(A97))</f>
      </c>
      <c r="K97" s="11">
        <f>IF(A97="","",YEAR(A97))</f>
      </c>
    </row>
    <row r="98" spans="1:11" x14ac:dyDescent="0.25">
      <c r="A98" s="13"/>
      <c r="B98" s="8"/>
      <c r="C98" s="8"/>
      <c r="D98" s="11">
        <f>IF(B98="","",IFERROR(INDEX(Clients!$E$2:$E$151,MATCH(B98,Clients!$A$2:$A$151,0)),0))</f>
      </c>
      <c r="E98" s="11">
        <f>IF(B98="","",IFERROR(INDEX(Clients!$F$2:$F$151,MATCH(B98,Clients!$A$2:$A$151,0)),0))</f>
      </c>
      <c r="F98" s="12">
        <f>IF(OR(B98="",C98=""),"",IFERROR(INDEX(Settings!$B$2:$B$11,MATCH(C98,Settings!$A$2:$A$11,0)),0)+D98*IFERROR(INDEX(Settings!$C$2:$C$11,MATCH(C98,Settings!$A$2:$A$11,0)),0)+E98*IFERROR(INDEX(Settings!$D$2:$D$11,MATCH(C98,Settings!$A$2:$A$11,0)),0))</f>
      </c>
      <c r="G98" s="9"/>
      <c r="H98" s="12">
        <f>IF(F98="","",IF(G98="",F98,G98))</f>
      </c>
      <c r="I98" s="8"/>
      <c r="J98" s="11">
        <f>IF(A98="","",MONTH(A98))</f>
      </c>
      <c r="K98" s="11">
        <f>IF(A98="","",YEAR(A98))</f>
      </c>
    </row>
    <row r="99" spans="1:11" x14ac:dyDescent="0.25">
      <c r="A99" s="13"/>
      <c r="B99" s="8"/>
      <c r="C99" s="8"/>
      <c r="D99" s="11">
        <f>IF(B99="","",IFERROR(INDEX(Clients!$E$2:$E$151,MATCH(B99,Clients!$A$2:$A$151,0)),0))</f>
      </c>
      <c r="E99" s="11">
        <f>IF(B99="","",IFERROR(INDEX(Clients!$F$2:$F$151,MATCH(B99,Clients!$A$2:$A$151,0)),0))</f>
      </c>
      <c r="F99" s="12">
        <f>IF(OR(B99="",C99=""),"",IFERROR(INDEX(Settings!$B$2:$B$11,MATCH(C99,Settings!$A$2:$A$11,0)),0)+D99*IFERROR(INDEX(Settings!$C$2:$C$11,MATCH(C99,Settings!$A$2:$A$11,0)),0)+E99*IFERROR(INDEX(Settings!$D$2:$D$11,MATCH(C99,Settings!$A$2:$A$11,0)),0))</f>
      </c>
      <c r="G99" s="9"/>
      <c r="H99" s="12">
        <f>IF(F99="","",IF(G99="",F99,G99))</f>
      </c>
      <c r="I99" s="8"/>
      <c r="J99" s="11">
        <f>IF(A99="","",MONTH(A99))</f>
      </c>
      <c r="K99" s="11">
        <f>IF(A99="","",YEAR(A99))</f>
      </c>
    </row>
    <row r="100" spans="1:11" x14ac:dyDescent="0.25">
      <c r="A100" s="13"/>
      <c r="B100" s="8"/>
      <c r="C100" s="8"/>
      <c r="D100" s="11">
        <f>IF(B100="","",IFERROR(INDEX(Clients!$E$2:$E$151,MATCH(B100,Clients!$A$2:$A$151,0)),0))</f>
      </c>
      <c r="E100" s="11">
        <f>IF(B100="","",IFERROR(INDEX(Clients!$F$2:$F$151,MATCH(B100,Clients!$A$2:$A$151,0)),0))</f>
      </c>
      <c r="F100" s="12">
        <f>IF(OR(B100="",C100=""),"",IFERROR(INDEX(Settings!$B$2:$B$11,MATCH(C100,Settings!$A$2:$A$11,0)),0)+D100*IFERROR(INDEX(Settings!$C$2:$C$11,MATCH(C100,Settings!$A$2:$A$11,0)),0)+E100*IFERROR(INDEX(Settings!$D$2:$D$11,MATCH(C100,Settings!$A$2:$A$11,0)),0))</f>
      </c>
      <c r="G100" s="9"/>
      <c r="H100" s="12">
        <f>IF(F100="","",IF(G100="",F100,G100))</f>
      </c>
      <c r="I100" s="8"/>
      <c r="J100" s="11">
        <f>IF(A100="","",MONTH(A100))</f>
      </c>
      <c r="K100" s="11">
        <f>IF(A100="","",YEAR(A100))</f>
      </c>
    </row>
    <row r="101" spans="1:11" x14ac:dyDescent="0.25">
      <c r="A101" s="13"/>
      <c r="B101" s="8"/>
      <c r="C101" s="8"/>
      <c r="D101" s="11">
        <f>IF(B101="","",IFERROR(INDEX(Clients!$E$2:$E$151,MATCH(B101,Clients!$A$2:$A$151,0)),0))</f>
      </c>
      <c r="E101" s="11">
        <f>IF(B101="","",IFERROR(INDEX(Clients!$F$2:$F$151,MATCH(B101,Clients!$A$2:$A$151,0)),0))</f>
      </c>
      <c r="F101" s="12">
        <f>IF(OR(B101="",C101=""),"",IFERROR(INDEX(Settings!$B$2:$B$11,MATCH(C101,Settings!$A$2:$A$11,0)),0)+D101*IFERROR(INDEX(Settings!$C$2:$C$11,MATCH(C101,Settings!$A$2:$A$11,0)),0)+E101*IFERROR(INDEX(Settings!$D$2:$D$11,MATCH(C101,Settings!$A$2:$A$11,0)),0))</f>
      </c>
      <c r="G101" s="9"/>
      <c r="H101" s="12">
        <f>IF(F101="","",IF(G101="",F101,G101))</f>
      </c>
      <c r="I101" s="8"/>
      <c r="J101" s="11">
        <f>IF(A101="","",MONTH(A101))</f>
      </c>
      <c r="K101" s="11">
        <f>IF(A101="","",YEAR(A101))</f>
      </c>
    </row>
    <row r="102" spans="1:11" x14ac:dyDescent="0.25">
      <c r="A102" s="13"/>
      <c r="B102" s="8"/>
      <c r="C102" s="8"/>
      <c r="D102" s="11">
        <f>IF(B102="","",IFERROR(INDEX(Clients!$E$2:$E$151,MATCH(B102,Clients!$A$2:$A$151,0)),0))</f>
      </c>
      <c r="E102" s="11">
        <f>IF(B102="","",IFERROR(INDEX(Clients!$F$2:$F$151,MATCH(B102,Clients!$A$2:$A$151,0)),0))</f>
      </c>
      <c r="F102" s="12">
        <f>IF(OR(B102="",C102=""),"",IFERROR(INDEX(Settings!$B$2:$B$11,MATCH(C102,Settings!$A$2:$A$11,0)),0)+D102*IFERROR(INDEX(Settings!$C$2:$C$11,MATCH(C102,Settings!$A$2:$A$11,0)),0)+E102*IFERROR(INDEX(Settings!$D$2:$D$11,MATCH(C102,Settings!$A$2:$A$11,0)),0))</f>
      </c>
      <c r="G102" s="9"/>
      <c r="H102" s="12">
        <f>IF(F102="","",IF(G102="",F102,G102))</f>
      </c>
      <c r="I102" s="8"/>
      <c r="J102" s="11">
        <f>IF(A102="","",MONTH(A102))</f>
      </c>
      <c r="K102" s="11">
        <f>IF(A102="","",YEAR(A102))</f>
      </c>
    </row>
    <row r="103" spans="1:11" x14ac:dyDescent="0.25">
      <c r="A103" s="13"/>
      <c r="B103" s="8"/>
      <c r="C103" s="8"/>
      <c r="D103" s="11">
        <f>IF(B103="","",IFERROR(INDEX(Clients!$E$2:$E$151,MATCH(B103,Clients!$A$2:$A$151,0)),0))</f>
      </c>
      <c r="E103" s="11">
        <f>IF(B103="","",IFERROR(INDEX(Clients!$F$2:$F$151,MATCH(B103,Clients!$A$2:$A$151,0)),0))</f>
      </c>
      <c r="F103" s="12">
        <f>IF(OR(B103="",C103=""),"",IFERROR(INDEX(Settings!$B$2:$B$11,MATCH(C103,Settings!$A$2:$A$11,0)),0)+D103*IFERROR(INDEX(Settings!$C$2:$C$11,MATCH(C103,Settings!$A$2:$A$11,0)),0)+E103*IFERROR(INDEX(Settings!$D$2:$D$11,MATCH(C103,Settings!$A$2:$A$11,0)),0))</f>
      </c>
      <c r="G103" s="9"/>
      <c r="H103" s="12">
        <f>IF(F103="","",IF(G103="",F103,G103))</f>
      </c>
      <c r="I103" s="8"/>
      <c r="J103" s="11">
        <f>IF(A103="","",MONTH(A103))</f>
      </c>
      <c r="K103" s="11">
        <f>IF(A103="","",YEAR(A103))</f>
      </c>
    </row>
    <row r="104" spans="1:11" x14ac:dyDescent="0.25">
      <c r="A104" s="13"/>
      <c r="B104" s="8"/>
      <c r="C104" s="8"/>
      <c r="D104" s="11">
        <f>IF(B104="","",IFERROR(INDEX(Clients!$E$2:$E$151,MATCH(B104,Clients!$A$2:$A$151,0)),0))</f>
      </c>
      <c r="E104" s="11">
        <f>IF(B104="","",IFERROR(INDEX(Clients!$F$2:$F$151,MATCH(B104,Clients!$A$2:$A$151,0)),0))</f>
      </c>
      <c r="F104" s="12">
        <f>IF(OR(B104="",C104=""),"",IFERROR(INDEX(Settings!$B$2:$B$11,MATCH(C104,Settings!$A$2:$A$11,0)),0)+D104*IFERROR(INDEX(Settings!$C$2:$C$11,MATCH(C104,Settings!$A$2:$A$11,0)),0)+E104*IFERROR(INDEX(Settings!$D$2:$D$11,MATCH(C104,Settings!$A$2:$A$11,0)),0))</f>
      </c>
      <c r="G104" s="9"/>
      <c r="H104" s="12">
        <f>IF(F104="","",IF(G104="",F104,G104))</f>
      </c>
      <c r="I104" s="8"/>
      <c r="J104" s="11">
        <f>IF(A104="","",MONTH(A104))</f>
      </c>
      <c r="K104" s="11">
        <f>IF(A104="","",YEAR(A104))</f>
      </c>
    </row>
    <row r="105" spans="1:11" x14ac:dyDescent="0.25">
      <c r="A105" s="13"/>
      <c r="B105" s="8"/>
      <c r="C105" s="8"/>
      <c r="D105" s="11">
        <f>IF(B105="","",IFERROR(INDEX(Clients!$E$2:$E$151,MATCH(B105,Clients!$A$2:$A$151,0)),0))</f>
      </c>
      <c r="E105" s="11">
        <f>IF(B105="","",IFERROR(INDEX(Clients!$F$2:$F$151,MATCH(B105,Clients!$A$2:$A$151,0)),0))</f>
      </c>
      <c r="F105" s="12">
        <f>IF(OR(B105="",C105=""),"",IFERROR(INDEX(Settings!$B$2:$B$11,MATCH(C105,Settings!$A$2:$A$11,0)),0)+D105*IFERROR(INDEX(Settings!$C$2:$C$11,MATCH(C105,Settings!$A$2:$A$11,0)),0)+E105*IFERROR(INDEX(Settings!$D$2:$D$11,MATCH(C105,Settings!$A$2:$A$11,0)),0))</f>
      </c>
      <c r="G105" s="9"/>
      <c r="H105" s="12">
        <f>IF(F105="","",IF(G105="",F105,G105))</f>
      </c>
      <c r="I105" s="8"/>
      <c r="J105" s="11">
        <f>IF(A105="","",MONTH(A105))</f>
      </c>
      <c r="K105" s="11">
        <f>IF(A105="","",YEAR(A105))</f>
      </c>
    </row>
    <row r="106" spans="1:11" x14ac:dyDescent="0.25">
      <c r="A106" s="13"/>
      <c r="B106" s="8"/>
      <c r="C106" s="8"/>
      <c r="D106" s="11">
        <f>IF(B106="","",IFERROR(INDEX(Clients!$E$2:$E$151,MATCH(B106,Clients!$A$2:$A$151,0)),0))</f>
      </c>
      <c r="E106" s="11">
        <f>IF(B106="","",IFERROR(INDEX(Clients!$F$2:$F$151,MATCH(B106,Clients!$A$2:$A$151,0)),0))</f>
      </c>
      <c r="F106" s="12">
        <f>IF(OR(B106="",C106=""),"",IFERROR(INDEX(Settings!$B$2:$B$11,MATCH(C106,Settings!$A$2:$A$11,0)),0)+D106*IFERROR(INDEX(Settings!$C$2:$C$11,MATCH(C106,Settings!$A$2:$A$11,0)),0)+E106*IFERROR(INDEX(Settings!$D$2:$D$11,MATCH(C106,Settings!$A$2:$A$11,0)),0))</f>
      </c>
      <c r="G106" s="9"/>
      <c r="H106" s="12">
        <f>IF(F106="","",IF(G106="",F106,G106))</f>
      </c>
      <c r="I106" s="8"/>
      <c r="J106" s="11">
        <f>IF(A106="","",MONTH(A106))</f>
      </c>
      <c r="K106" s="11">
        <f>IF(A106="","",YEAR(A106))</f>
      </c>
    </row>
    <row r="107" spans="1:11" x14ac:dyDescent="0.25">
      <c r="A107" s="13"/>
      <c r="B107" s="8"/>
      <c r="C107" s="8"/>
      <c r="D107" s="11">
        <f>IF(B107="","",IFERROR(INDEX(Clients!$E$2:$E$151,MATCH(B107,Clients!$A$2:$A$151,0)),0))</f>
      </c>
      <c r="E107" s="11">
        <f>IF(B107="","",IFERROR(INDEX(Clients!$F$2:$F$151,MATCH(B107,Clients!$A$2:$A$151,0)),0))</f>
      </c>
      <c r="F107" s="12">
        <f>IF(OR(B107="",C107=""),"",IFERROR(INDEX(Settings!$B$2:$B$11,MATCH(C107,Settings!$A$2:$A$11,0)),0)+D107*IFERROR(INDEX(Settings!$C$2:$C$11,MATCH(C107,Settings!$A$2:$A$11,0)),0)+E107*IFERROR(INDEX(Settings!$D$2:$D$11,MATCH(C107,Settings!$A$2:$A$11,0)),0))</f>
      </c>
      <c r="G107" s="9"/>
      <c r="H107" s="12">
        <f>IF(F107="","",IF(G107="",F107,G107))</f>
      </c>
      <c r="I107" s="8"/>
      <c r="J107" s="11">
        <f>IF(A107="","",MONTH(A107))</f>
      </c>
      <c r="K107" s="11">
        <f>IF(A107="","",YEAR(A107))</f>
      </c>
    </row>
    <row r="108" spans="1:11" x14ac:dyDescent="0.25">
      <c r="A108" s="13"/>
      <c r="B108" s="8"/>
      <c r="C108" s="8"/>
      <c r="D108" s="11">
        <f>IF(B108="","",IFERROR(INDEX(Clients!$E$2:$E$151,MATCH(B108,Clients!$A$2:$A$151,0)),0))</f>
      </c>
      <c r="E108" s="11">
        <f>IF(B108="","",IFERROR(INDEX(Clients!$F$2:$F$151,MATCH(B108,Clients!$A$2:$A$151,0)),0))</f>
      </c>
      <c r="F108" s="12">
        <f>IF(OR(B108="",C108=""),"",IFERROR(INDEX(Settings!$B$2:$B$11,MATCH(C108,Settings!$A$2:$A$11,0)),0)+D108*IFERROR(INDEX(Settings!$C$2:$C$11,MATCH(C108,Settings!$A$2:$A$11,0)),0)+E108*IFERROR(INDEX(Settings!$D$2:$D$11,MATCH(C108,Settings!$A$2:$A$11,0)),0))</f>
      </c>
      <c r="G108" s="9"/>
      <c r="H108" s="12">
        <f>IF(F108="","",IF(G108="",F108,G108))</f>
      </c>
      <c r="I108" s="8"/>
      <c r="J108" s="11">
        <f>IF(A108="","",MONTH(A108))</f>
      </c>
      <c r="K108" s="11">
        <f>IF(A108="","",YEAR(A108))</f>
      </c>
    </row>
    <row r="109" spans="1:11" x14ac:dyDescent="0.25">
      <c r="A109" s="13"/>
      <c r="B109" s="8"/>
      <c r="C109" s="8"/>
      <c r="D109" s="11">
        <f>IF(B109="","",IFERROR(INDEX(Clients!$E$2:$E$151,MATCH(B109,Clients!$A$2:$A$151,0)),0))</f>
      </c>
      <c r="E109" s="11">
        <f>IF(B109="","",IFERROR(INDEX(Clients!$F$2:$F$151,MATCH(B109,Clients!$A$2:$A$151,0)),0))</f>
      </c>
      <c r="F109" s="12">
        <f>IF(OR(B109="",C109=""),"",IFERROR(INDEX(Settings!$B$2:$B$11,MATCH(C109,Settings!$A$2:$A$11,0)),0)+D109*IFERROR(INDEX(Settings!$C$2:$C$11,MATCH(C109,Settings!$A$2:$A$11,0)),0)+E109*IFERROR(INDEX(Settings!$D$2:$D$11,MATCH(C109,Settings!$A$2:$A$11,0)),0))</f>
      </c>
      <c r="G109" s="9"/>
      <c r="H109" s="12">
        <f>IF(F109="","",IF(G109="",F109,G109))</f>
      </c>
      <c r="I109" s="8"/>
      <c r="J109" s="11">
        <f>IF(A109="","",MONTH(A109))</f>
      </c>
      <c r="K109" s="11">
        <f>IF(A109="","",YEAR(A109))</f>
      </c>
    </row>
    <row r="110" spans="1:11" x14ac:dyDescent="0.25">
      <c r="A110" s="13"/>
      <c r="B110" s="8"/>
      <c r="C110" s="8"/>
      <c r="D110" s="11">
        <f>IF(B110="","",IFERROR(INDEX(Clients!$E$2:$E$151,MATCH(B110,Clients!$A$2:$A$151,0)),0))</f>
      </c>
      <c r="E110" s="11">
        <f>IF(B110="","",IFERROR(INDEX(Clients!$F$2:$F$151,MATCH(B110,Clients!$A$2:$A$151,0)),0))</f>
      </c>
      <c r="F110" s="12">
        <f>IF(OR(B110="",C110=""),"",IFERROR(INDEX(Settings!$B$2:$B$11,MATCH(C110,Settings!$A$2:$A$11,0)),0)+D110*IFERROR(INDEX(Settings!$C$2:$C$11,MATCH(C110,Settings!$A$2:$A$11,0)),0)+E110*IFERROR(INDEX(Settings!$D$2:$D$11,MATCH(C110,Settings!$A$2:$A$11,0)),0))</f>
      </c>
      <c r="G110" s="9"/>
      <c r="H110" s="12">
        <f>IF(F110="","",IF(G110="",F110,G110))</f>
      </c>
      <c r="I110" s="8"/>
      <c r="J110" s="11">
        <f>IF(A110="","",MONTH(A110))</f>
      </c>
      <c r="K110" s="11">
        <f>IF(A110="","",YEAR(A110))</f>
      </c>
    </row>
    <row r="111" spans="1:11" x14ac:dyDescent="0.25">
      <c r="A111" s="13"/>
      <c r="B111" s="8"/>
      <c r="C111" s="8"/>
      <c r="D111" s="11">
        <f>IF(B111="","",IFERROR(INDEX(Clients!$E$2:$E$151,MATCH(B111,Clients!$A$2:$A$151,0)),0))</f>
      </c>
      <c r="E111" s="11">
        <f>IF(B111="","",IFERROR(INDEX(Clients!$F$2:$F$151,MATCH(B111,Clients!$A$2:$A$151,0)),0))</f>
      </c>
      <c r="F111" s="12">
        <f>IF(OR(B111="",C111=""),"",IFERROR(INDEX(Settings!$B$2:$B$11,MATCH(C111,Settings!$A$2:$A$11,0)),0)+D111*IFERROR(INDEX(Settings!$C$2:$C$11,MATCH(C111,Settings!$A$2:$A$11,0)),0)+E111*IFERROR(INDEX(Settings!$D$2:$D$11,MATCH(C111,Settings!$A$2:$A$11,0)),0))</f>
      </c>
      <c r="G111" s="9"/>
      <c r="H111" s="12">
        <f>IF(F111="","",IF(G111="",F111,G111))</f>
      </c>
      <c r="I111" s="8"/>
      <c r="J111" s="11">
        <f>IF(A111="","",MONTH(A111))</f>
      </c>
      <c r="K111" s="11">
        <f>IF(A111="","",YEAR(A111))</f>
      </c>
    </row>
    <row r="112" spans="1:11" x14ac:dyDescent="0.25">
      <c r="A112" s="13"/>
      <c r="B112" s="8"/>
      <c r="C112" s="8"/>
      <c r="D112" s="11">
        <f>IF(B112="","",IFERROR(INDEX(Clients!$E$2:$E$151,MATCH(B112,Clients!$A$2:$A$151,0)),0))</f>
      </c>
      <c r="E112" s="11">
        <f>IF(B112="","",IFERROR(INDEX(Clients!$F$2:$F$151,MATCH(B112,Clients!$A$2:$A$151,0)),0))</f>
      </c>
      <c r="F112" s="12">
        <f>IF(OR(B112="",C112=""),"",IFERROR(INDEX(Settings!$B$2:$B$11,MATCH(C112,Settings!$A$2:$A$11,0)),0)+D112*IFERROR(INDEX(Settings!$C$2:$C$11,MATCH(C112,Settings!$A$2:$A$11,0)),0)+E112*IFERROR(INDEX(Settings!$D$2:$D$11,MATCH(C112,Settings!$A$2:$A$11,0)),0))</f>
      </c>
      <c r="G112" s="9"/>
      <c r="H112" s="12">
        <f>IF(F112="","",IF(G112="",F112,G112))</f>
      </c>
      <c r="I112" s="8"/>
      <c r="J112" s="11">
        <f>IF(A112="","",MONTH(A112))</f>
      </c>
      <c r="K112" s="11">
        <f>IF(A112="","",YEAR(A112))</f>
      </c>
    </row>
    <row r="113" spans="1:11" x14ac:dyDescent="0.25">
      <c r="A113" s="13"/>
      <c r="B113" s="8"/>
      <c r="C113" s="8"/>
      <c r="D113" s="11">
        <f>IF(B113="","",IFERROR(INDEX(Clients!$E$2:$E$151,MATCH(B113,Clients!$A$2:$A$151,0)),0))</f>
      </c>
      <c r="E113" s="11">
        <f>IF(B113="","",IFERROR(INDEX(Clients!$F$2:$F$151,MATCH(B113,Clients!$A$2:$A$151,0)),0))</f>
      </c>
      <c r="F113" s="12">
        <f>IF(OR(B113="",C113=""),"",IFERROR(INDEX(Settings!$B$2:$B$11,MATCH(C113,Settings!$A$2:$A$11,0)),0)+D113*IFERROR(INDEX(Settings!$C$2:$C$11,MATCH(C113,Settings!$A$2:$A$11,0)),0)+E113*IFERROR(INDEX(Settings!$D$2:$D$11,MATCH(C113,Settings!$A$2:$A$11,0)),0))</f>
      </c>
      <c r="G113" s="9"/>
      <c r="H113" s="12">
        <f>IF(F113="","",IF(G113="",F113,G113))</f>
      </c>
      <c r="I113" s="8"/>
      <c r="J113" s="11">
        <f>IF(A113="","",MONTH(A113))</f>
      </c>
      <c r="K113" s="11">
        <f>IF(A113="","",YEAR(A113))</f>
      </c>
    </row>
    <row r="114" spans="1:11" x14ac:dyDescent="0.25">
      <c r="A114" s="13"/>
      <c r="B114" s="8"/>
      <c r="C114" s="8"/>
      <c r="D114" s="11">
        <f>IF(B114="","",IFERROR(INDEX(Clients!$E$2:$E$151,MATCH(B114,Clients!$A$2:$A$151,0)),0))</f>
      </c>
      <c r="E114" s="11">
        <f>IF(B114="","",IFERROR(INDEX(Clients!$F$2:$F$151,MATCH(B114,Clients!$A$2:$A$151,0)),0))</f>
      </c>
      <c r="F114" s="12">
        <f>IF(OR(B114="",C114=""),"",IFERROR(INDEX(Settings!$B$2:$B$11,MATCH(C114,Settings!$A$2:$A$11,0)),0)+D114*IFERROR(INDEX(Settings!$C$2:$C$11,MATCH(C114,Settings!$A$2:$A$11,0)),0)+E114*IFERROR(INDEX(Settings!$D$2:$D$11,MATCH(C114,Settings!$A$2:$A$11,0)),0))</f>
      </c>
      <c r="G114" s="9"/>
      <c r="H114" s="12">
        <f>IF(F114="","",IF(G114="",F114,G114))</f>
      </c>
      <c r="I114" s="8"/>
      <c r="J114" s="11">
        <f>IF(A114="","",MONTH(A114))</f>
      </c>
      <c r="K114" s="11">
        <f>IF(A114="","",YEAR(A114))</f>
      </c>
    </row>
    <row r="115" spans="1:11" x14ac:dyDescent="0.25">
      <c r="A115" s="13"/>
      <c r="B115" s="8"/>
      <c r="C115" s="8"/>
      <c r="D115" s="11">
        <f>IF(B115="","",IFERROR(INDEX(Clients!$E$2:$E$151,MATCH(B115,Clients!$A$2:$A$151,0)),0))</f>
      </c>
      <c r="E115" s="11">
        <f>IF(B115="","",IFERROR(INDEX(Clients!$F$2:$F$151,MATCH(B115,Clients!$A$2:$A$151,0)),0))</f>
      </c>
      <c r="F115" s="12">
        <f>IF(OR(B115="",C115=""),"",IFERROR(INDEX(Settings!$B$2:$B$11,MATCH(C115,Settings!$A$2:$A$11,0)),0)+D115*IFERROR(INDEX(Settings!$C$2:$C$11,MATCH(C115,Settings!$A$2:$A$11,0)),0)+E115*IFERROR(INDEX(Settings!$D$2:$D$11,MATCH(C115,Settings!$A$2:$A$11,0)),0))</f>
      </c>
      <c r="G115" s="9"/>
      <c r="H115" s="12">
        <f>IF(F115="","",IF(G115="",F115,G115))</f>
      </c>
      <c r="I115" s="8"/>
      <c r="J115" s="11">
        <f>IF(A115="","",MONTH(A115))</f>
      </c>
      <c r="K115" s="11">
        <f>IF(A115="","",YEAR(A115))</f>
      </c>
    </row>
    <row r="116" spans="1:11" x14ac:dyDescent="0.25">
      <c r="A116" s="13"/>
      <c r="B116" s="8"/>
      <c r="C116" s="8"/>
      <c r="D116" s="11">
        <f>IF(B116="","",IFERROR(INDEX(Clients!$E$2:$E$151,MATCH(B116,Clients!$A$2:$A$151,0)),0))</f>
      </c>
      <c r="E116" s="11">
        <f>IF(B116="","",IFERROR(INDEX(Clients!$F$2:$F$151,MATCH(B116,Clients!$A$2:$A$151,0)),0))</f>
      </c>
      <c r="F116" s="12">
        <f>IF(OR(B116="",C116=""),"",IFERROR(INDEX(Settings!$B$2:$B$11,MATCH(C116,Settings!$A$2:$A$11,0)),0)+D116*IFERROR(INDEX(Settings!$C$2:$C$11,MATCH(C116,Settings!$A$2:$A$11,0)),0)+E116*IFERROR(INDEX(Settings!$D$2:$D$11,MATCH(C116,Settings!$A$2:$A$11,0)),0))</f>
      </c>
      <c r="G116" s="9"/>
      <c r="H116" s="12">
        <f>IF(F116="","",IF(G116="",F116,G116))</f>
      </c>
      <c r="I116" s="8"/>
      <c r="J116" s="11">
        <f>IF(A116="","",MONTH(A116))</f>
      </c>
      <c r="K116" s="11">
        <f>IF(A116="","",YEAR(A116))</f>
      </c>
    </row>
    <row r="117" spans="1:11" x14ac:dyDescent="0.25">
      <c r="A117" s="13"/>
      <c r="B117" s="8"/>
      <c r="C117" s="8"/>
      <c r="D117" s="11">
        <f>IF(B117="","",IFERROR(INDEX(Clients!$E$2:$E$151,MATCH(B117,Clients!$A$2:$A$151,0)),0))</f>
      </c>
      <c r="E117" s="11">
        <f>IF(B117="","",IFERROR(INDEX(Clients!$F$2:$F$151,MATCH(B117,Clients!$A$2:$A$151,0)),0))</f>
      </c>
      <c r="F117" s="12">
        <f>IF(OR(B117="",C117=""),"",IFERROR(INDEX(Settings!$B$2:$B$11,MATCH(C117,Settings!$A$2:$A$11,0)),0)+D117*IFERROR(INDEX(Settings!$C$2:$C$11,MATCH(C117,Settings!$A$2:$A$11,0)),0)+E117*IFERROR(INDEX(Settings!$D$2:$D$11,MATCH(C117,Settings!$A$2:$A$11,0)),0))</f>
      </c>
      <c r="G117" s="9"/>
      <c r="H117" s="12">
        <f>IF(F117="","",IF(G117="",F117,G117))</f>
      </c>
      <c r="I117" s="8"/>
      <c r="J117" s="11">
        <f>IF(A117="","",MONTH(A117))</f>
      </c>
      <c r="K117" s="11">
        <f>IF(A117="","",YEAR(A117))</f>
      </c>
    </row>
    <row r="118" spans="1:11" x14ac:dyDescent="0.25">
      <c r="A118" s="13"/>
      <c r="B118" s="8"/>
      <c r="C118" s="8"/>
      <c r="D118" s="11">
        <f>IF(B118="","",IFERROR(INDEX(Clients!$E$2:$E$151,MATCH(B118,Clients!$A$2:$A$151,0)),0))</f>
      </c>
      <c r="E118" s="11">
        <f>IF(B118="","",IFERROR(INDEX(Clients!$F$2:$F$151,MATCH(B118,Clients!$A$2:$A$151,0)),0))</f>
      </c>
      <c r="F118" s="12">
        <f>IF(OR(B118="",C118=""),"",IFERROR(INDEX(Settings!$B$2:$B$11,MATCH(C118,Settings!$A$2:$A$11,0)),0)+D118*IFERROR(INDEX(Settings!$C$2:$C$11,MATCH(C118,Settings!$A$2:$A$11,0)),0)+E118*IFERROR(INDEX(Settings!$D$2:$D$11,MATCH(C118,Settings!$A$2:$A$11,0)),0))</f>
      </c>
      <c r="G118" s="9"/>
      <c r="H118" s="12">
        <f>IF(F118="","",IF(G118="",F118,G118))</f>
      </c>
      <c r="I118" s="8"/>
      <c r="J118" s="11">
        <f>IF(A118="","",MONTH(A118))</f>
      </c>
      <c r="K118" s="11">
        <f>IF(A118="","",YEAR(A118))</f>
      </c>
    </row>
    <row r="119" spans="1:11" x14ac:dyDescent="0.25">
      <c r="A119" s="13"/>
      <c r="B119" s="8"/>
      <c r="C119" s="8"/>
      <c r="D119" s="11">
        <f>IF(B119="","",IFERROR(INDEX(Clients!$E$2:$E$151,MATCH(B119,Clients!$A$2:$A$151,0)),0))</f>
      </c>
      <c r="E119" s="11">
        <f>IF(B119="","",IFERROR(INDEX(Clients!$F$2:$F$151,MATCH(B119,Clients!$A$2:$A$151,0)),0))</f>
      </c>
      <c r="F119" s="12">
        <f>IF(OR(B119="",C119=""),"",IFERROR(INDEX(Settings!$B$2:$B$11,MATCH(C119,Settings!$A$2:$A$11,0)),0)+D119*IFERROR(INDEX(Settings!$C$2:$C$11,MATCH(C119,Settings!$A$2:$A$11,0)),0)+E119*IFERROR(INDEX(Settings!$D$2:$D$11,MATCH(C119,Settings!$A$2:$A$11,0)),0))</f>
      </c>
      <c r="G119" s="9"/>
      <c r="H119" s="12">
        <f>IF(F119="","",IF(G119="",F119,G119))</f>
      </c>
      <c r="I119" s="8"/>
      <c r="J119" s="11">
        <f>IF(A119="","",MONTH(A119))</f>
      </c>
      <c r="K119" s="11">
        <f>IF(A119="","",YEAR(A119))</f>
      </c>
    </row>
    <row r="120" spans="1:11" x14ac:dyDescent="0.25">
      <c r="A120" s="13"/>
      <c r="B120" s="8"/>
      <c r="C120" s="8"/>
      <c r="D120" s="11">
        <f>IF(B120="","",IFERROR(INDEX(Clients!$E$2:$E$151,MATCH(B120,Clients!$A$2:$A$151,0)),0))</f>
      </c>
      <c r="E120" s="11">
        <f>IF(B120="","",IFERROR(INDEX(Clients!$F$2:$F$151,MATCH(B120,Clients!$A$2:$A$151,0)),0))</f>
      </c>
      <c r="F120" s="12">
        <f>IF(OR(B120="",C120=""),"",IFERROR(INDEX(Settings!$B$2:$B$11,MATCH(C120,Settings!$A$2:$A$11,0)),0)+D120*IFERROR(INDEX(Settings!$C$2:$C$11,MATCH(C120,Settings!$A$2:$A$11,0)),0)+E120*IFERROR(INDEX(Settings!$D$2:$D$11,MATCH(C120,Settings!$A$2:$A$11,0)),0))</f>
      </c>
      <c r="G120" s="9"/>
      <c r="H120" s="12">
        <f>IF(F120="","",IF(G120="",F120,G120))</f>
      </c>
      <c r="I120" s="8"/>
      <c r="J120" s="11">
        <f>IF(A120="","",MONTH(A120))</f>
      </c>
      <c r="K120" s="11">
        <f>IF(A120="","",YEAR(A120))</f>
      </c>
    </row>
    <row r="121" spans="1:11" x14ac:dyDescent="0.25">
      <c r="A121" s="13"/>
      <c r="B121" s="8"/>
      <c r="C121" s="8"/>
      <c r="D121" s="11">
        <f>IF(B121="","",IFERROR(INDEX(Clients!$E$2:$E$151,MATCH(B121,Clients!$A$2:$A$151,0)),0))</f>
      </c>
      <c r="E121" s="11">
        <f>IF(B121="","",IFERROR(INDEX(Clients!$F$2:$F$151,MATCH(B121,Clients!$A$2:$A$151,0)),0))</f>
      </c>
      <c r="F121" s="12">
        <f>IF(OR(B121="",C121=""),"",IFERROR(INDEX(Settings!$B$2:$B$11,MATCH(C121,Settings!$A$2:$A$11,0)),0)+D121*IFERROR(INDEX(Settings!$C$2:$C$11,MATCH(C121,Settings!$A$2:$A$11,0)),0)+E121*IFERROR(INDEX(Settings!$D$2:$D$11,MATCH(C121,Settings!$A$2:$A$11,0)),0))</f>
      </c>
      <c r="G121" s="9"/>
      <c r="H121" s="12">
        <f>IF(F121="","",IF(G121="",F121,G121))</f>
      </c>
      <c r="I121" s="8"/>
      <c r="J121" s="11">
        <f>IF(A121="","",MONTH(A121))</f>
      </c>
      <c r="K121" s="11">
        <f>IF(A121="","",YEAR(A121))</f>
      </c>
    </row>
    <row r="122" spans="1:11" x14ac:dyDescent="0.25">
      <c r="A122" s="13"/>
      <c r="B122" s="8"/>
      <c r="C122" s="8"/>
      <c r="D122" s="11">
        <f>IF(B122="","",IFERROR(INDEX(Clients!$E$2:$E$151,MATCH(B122,Clients!$A$2:$A$151,0)),0))</f>
      </c>
      <c r="E122" s="11">
        <f>IF(B122="","",IFERROR(INDEX(Clients!$F$2:$F$151,MATCH(B122,Clients!$A$2:$A$151,0)),0))</f>
      </c>
      <c r="F122" s="12">
        <f>IF(OR(B122="",C122=""),"",IFERROR(INDEX(Settings!$B$2:$B$11,MATCH(C122,Settings!$A$2:$A$11,0)),0)+D122*IFERROR(INDEX(Settings!$C$2:$C$11,MATCH(C122,Settings!$A$2:$A$11,0)),0)+E122*IFERROR(INDEX(Settings!$D$2:$D$11,MATCH(C122,Settings!$A$2:$A$11,0)),0))</f>
      </c>
      <c r="G122" s="9"/>
      <c r="H122" s="12">
        <f>IF(F122="","",IF(G122="",F122,G122))</f>
      </c>
      <c r="I122" s="8"/>
      <c r="J122" s="11">
        <f>IF(A122="","",MONTH(A122))</f>
      </c>
      <c r="K122" s="11">
        <f>IF(A122="","",YEAR(A122))</f>
      </c>
    </row>
    <row r="123" spans="1:11" x14ac:dyDescent="0.25">
      <c r="A123" s="13"/>
      <c r="B123" s="8"/>
      <c r="C123" s="8"/>
      <c r="D123" s="11">
        <f>IF(B123="","",IFERROR(INDEX(Clients!$E$2:$E$151,MATCH(B123,Clients!$A$2:$A$151,0)),0))</f>
      </c>
      <c r="E123" s="11">
        <f>IF(B123="","",IFERROR(INDEX(Clients!$F$2:$F$151,MATCH(B123,Clients!$A$2:$A$151,0)),0))</f>
      </c>
      <c r="F123" s="12">
        <f>IF(OR(B123="",C123=""),"",IFERROR(INDEX(Settings!$B$2:$B$11,MATCH(C123,Settings!$A$2:$A$11,0)),0)+D123*IFERROR(INDEX(Settings!$C$2:$C$11,MATCH(C123,Settings!$A$2:$A$11,0)),0)+E123*IFERROR(INDEX(Settings!$D$2:$D$11,MATCH(C123,Settings!$A$2:$A$11,0)),0))</f>
      </c>
      <c r="G123" s="9"/>
      <c r="H123" s="12">
        <f>IF(F123="","",IF(G123="",F123,G123))</f>
      </c>
      <c r="I123" s="8"/>
      <c r="J123" s="11">
        <f>IF(A123="","",MONTH(A123))</f>
      </c>
      <c r="K123" s="11">
        <f>IF(A123="","",YEAR(A123))</f>
      </c>
    </row>
    <row r="124" spans="1:11" x14ac:dyDescent="0.25">
      <c r="A124" s="13"/>
      <c r="B124" s="8"/>
      <c r="C124" s="8"/>
      <c r="D124" s="11">
        <f>IF(B124="","",IFERROR(INDEX(Clients!$E$2:$E$151,MATCH(B124,Clients!$A$2:$A$151,0)),0))</f>
      </c>
      <c r="E124" s="11">
        <f>IF(B124="","",IFERROR(INDEX(Clients!$F$2:$F$151,MATCH(B124,Clients!$A$2:$A$151,0)),0))</f>
      </c>
      <c r="F124" s="12">
        <f>IF(OR(B124="",C124=""),"",IFERROR(INDEX(Settings!$B$2:$B$11,MATCH(C124,Settings!$A$2:$A$11,0)),0)+D124*IFERROR(INDEX(Settings!$C$2:$C$11,MATCH(C124,Settings!$A$2:$A$11,0)),0)+E124*IFERROR(INDEX(Settings!$D$2:$D$11,MATCH(C124,Settings!$A$2:$A$11,0)),0))</f>
      </c>
      <c r="G124" s="9"/>
      <c r="H124" s="12">
        <f>IF(F124="","",IF(G124="",F124,G124))</f>
      </c>
      <c r="I124" s="8"/>
      <c r="J124" s="11">
        <f>IF(A124="","",MONTH(A124))</f>
      </c>
      <c r="K124" s="11">
        <f>IF(A124="","",YEAR(A124))</f>
      </c>
    </row>
    <row r="125" spans="1:11" x14ac:dyDescent="0.25">
      <c r="A125" s="13"/>
      <c r="B125" s="8"/>
      <c r="C125" s="8"/>
      <c r="D125" s="11">
        <f>IF(B125="","",IFERROR(INDEX(Clients!$E$2:$E$151,MATCH(B125,Clients!$A$2:$A$151,0)),0))</f>
      </c>
      <c r="E125" s="11">
        <f>IF(B125="","",IFERROR(INDEX(Clients!$F$2:$F$151,MATCH(B125,Clients!$A$2:$A$151,0)),0))</f>
      </c>
      <c r="F125" s="12">
        <f>IF(OR(B125="",C125=""),"",IFERROR(INDEX(Settings!$B$2:$B$11,MATCH(C125,Settings!$A$2:$A$11,0)),0)+D125*IFERROR(INDEX(Settings!$C$2:$C$11,MATCH(C125,Settings!$A$2:$A$11,0)),0)+E125*IFERROR(INDEX(Settings!$D$2:$D$11,MATCH(C125,Settings!$A$2:$A$11,0)),0))</f>
      </c>
      <c r="G125" s="9"/>
      <c r="H125" s="12">
        <f>IF(F125="","",IF(G125="",F125,G125))</f>
      </c>
      <c r="I125" s="8"/>
      <c r="J125" s="11">
        <f>IF(A125="","",MONTH(A125))</f>
      </c>
      <c r="K125" s="11">
        <f>IF(A125="","",YEAR(A125))</f>
      </c>
    </row>
    <row r="126" spans="1:11" x14ac:dyDescent="0.25">
      <c r="A126" s="13"/>
      <c r="B126" s="8"/>
      <c r="C126" s="8"/>
      <c r="D126" s="11">
        <f>IF(B126="","",IFERROR(INDEX(Clients!$E$2:$E$151,MATCH(B126,Clients!$A$2:$A$151,0)),0))</f>
      </c>
      <c r="E126" s="11">
        <f>IF(B126="","",IFERROR(INDEX(Clients!$F$2:$F$151,MATCH(B126,Clients!$A$2:$A$151,0)),0))</f>
      </c>
      <c r="F126" s="12">
        <f>IF(OR(B126="",C126=""),"",IFERROR(INDEX(Settings!$B$2:$B$11,MATCH(C126,Settings!$A$2:$A$11,0)),0)+D126*IFERROR(INDEX(Settings!$C$2:$C$11,MATCH(C126,Settings!$A$2:$A$11,0)),0)+E126*IFERROR(INDEX(Settings!$D$2:$D$11,MATCH(C126,Settings!$A$2:$A$11,0)),0))</f>
      </c>
      <c r="G126" s="9"/>
      <c r="H126" s="12">
        <f>IF(F126="","",IF(G126="",F126,G126))</f>
      </c>
      <c r="I126" s="8"/>
      <c r="J126" s="11">
        <f>IF(A126="","",MONTH(A126))</f>
      </c>
      <c r="K126" s="11">
        <f>IF(A126="","",YEAR(A126))</f>
      </c>
    </row>
    <row r="127" spans="1:11" x14ac:dyDescent="0.25">
      <c r="A127" s="13"/>
      <c r="B127" s="8"/>
      <c r="C127" s="8"/>
      <c r="D127" s="11">
        <f>IF(B127="","",IFERROR(INDEX(Clients!$E$2:$E$151,MATCH(B127,Clients!$A$2:$A$151,0)),0))</f>
      </c>
      <c r="E127" s="11">
        <f>IF(B127="","",IFERROR(INDEX(Clients!$F$2:$F$151,MATCH(B127,Clients!$A$2:$A$151,0)),0))</f>
      </c>
      <c r="F127" s="12">
        <f>IF(OR(B127="",C127=""),"",IFERROR(INDEX(Settings!$B$2:$B$11,MATCH(C127,Settings!$A$2:$A$11,0)),0)+D127*IFERROR(INDEX(Settings!$C$2:$C$11,MATCH(C127,Settings!$A$2:$A$11,0)),0)+E127*IFERROR(INDEX(Settings!$D$2:$D$11,MATCH(C127,Settings!$A$2:$A$11,0)),0))</f>
      </c>
      <c r="G127" s="9"/>
      <c r="H127" s="12">
        <f>IF(F127="","",IF(G127="",F127,G127))</f>
      </c>
      <c r="I127" s="8"/>
      <c r="J127" s="11">
        <f>IF(A127="","",MONTH(A127))</f>
      </c>
      <c r="K127" s="11">
        <f>IF(A127="","",YEAR(A127))</f>
      </c>
    </row>
    <row r="128" spans="1:11" x14ac:dyDescent="0.25">
      <c r="A128" s="13"/>
      <c r="B128" s="8"/>
      <c r="C128" s="8"/>
      <c r="D128" s="11">
        <f>IF(B128="","",IFERROR(INDEX(Clients!$E$2:$E$151,MATCH(B128,Clients!$A$2:$A$151,0)),0))</f>
      </c>
      <c r="E128" s="11">
        <f>IF(B128="","",IFERROR(INDEX(Clients!$F$2:$F$151,MATCH(B128,Clients!$A$2:$A$151,0)),0))</f>
      </c>
      <c r="F128" s="12">
        <f>IF(OR(B128="",C128=""),"",IFERROR(INDEX(Settings!$B$2:$B$11,MATCH(C128,Settings!$A$2:$A$11,0)),0)+D128*IFERROR(INDEX(Settings!$C$2:$C$11,MATCH(C128,Settings!$A$2:$A$11,0)),0)+E128*IFERROR(INDEX(Settings!$D$2:$D$11,MATCH(C128,Settings!$A$2:$A$11,0)),0))</f>
      </c>
      <c r="G128" s="9"/>
      <c r="H128" s="12">
        <f>IF(F128="","",IF(G128="",F128,G128))</f>
      </c>
      <c r="I128" s="8"/>
      <c r="J128" s="11">
        <f>IF(A128="","",MONTH(A128))</f>
      </c>
      <c r="K128" s="11">
        <f>IF(A128="","",YEAR(A128))</f>
      </c>
    </row>
    <row r="129" spans="1:11" x14ac:dyDescent="0.25">
      <c r="A129" s="13"/>
      <c r="B129" s="8"/>
      <c r="C129" s="8"/>
      <c r="D129" s="11">
        <f>IF(B129="","",IFERROR(INDEX(Clients!$E$2:$E$151,MATCH(B129,Clients!$A$2:$A$151,0)),0))</f>
      </c>
      <c r="E129" s="11">
        <f>IF(B129="","",IFERROR(INDEX(Clients!$F$2:$F$151,MATCH(B129,Clients!$A$2:$A$151,0)),0))</f>
      </c>
      <c r="F129" s="12">
        <f>IF(OR(B129="",C129=""),"",IFERROR(INDEX(Settings!$B$2:$B$11,MATCH(C129,Settings!$A$2:$A$11,0)),0)+D129*IFERROR(INDEX(Settings!$C$2:$C$11,MATCH(C129,Settings!$A$2:$A$11,0)),0)+E129*IFERROR(INDEX(Settings!$D$2:$D$11,MATCH(C129,Settings!$A$2:$A$11,0)),0))</f>
      </c>
      <c r="G129" s="9"/>
      <c r="H129" s="12">
        <f>IF(F129="","",IF(G129="",F129,G129))</f>
      </c>
      <c r="I129" s="8"/>
      <c r="J129" s="11">
        <f>IF(A129="","",MONTH(A129))</f>
      </c>
      <c r="K129" s="11">
        <f>IF(A129="","",YEAR(A129))</f>
      </c>
    </row>
    <row r="130" spans="1:11" x14ac:dyDescent="0.25">
      <c r="A130" s="13"/>
      <c r="B130" s="8"/>
      <c r="C130" s="8"/>
      <c r="D130" s="11">
        <f>IF(B130="","",IFERROR(INDEX(Clients!$E$2:$E$151,MATCH(B130,Clients!$A$2:$A$151,0)),0))</f>
      </c>
      <c r="E130" s="11">
        <f>IF(B130="","",IFERROR(INDEX(Clients!$F$2:$F$151,MATCH(B130,Clients!$A$2:$A$151,0)),0))</f>
      </c>
      <c r="F130" s="12">
        <f>IF(OR(B130="",C130=""),"",IFERROR(INDEX(Settings!$B$2:$B$11,MATCH(C130,Settings!$A$2:$A$11,0)),0)+D130*IFERROR(INDEX(Settings!$C$2:$C$11,MATCH(C130,Settings!$A$2:$A$11,0)),0)+E130*IFERROR(INDEX(Settings!$D$2:$D$11,MATCH(C130,Settings!$A$2:$A$11,0)),0))</f>
      </c>
      <c r="G130" s="9"/>
      <c r="H130" s="12">
        <f>IF(F130="","",IF(G130="",F130,G130))</f>
      </c>
      <c r="I130" s="8"/>
      <c r="J130" s="11">
        <f>IF(A130="","",MONTH(A130))</f>
      </c>
      <c r="K130" s="11">
        <f>IF(A130="","",YEAR(A130))</f>
      </c>
    </row>
    <row r="131" spans="1:11" x14ac:dyDescent="0.25">
      <c r="A131" s="13"/>
      <c r="B131" s="8"/>
      <c r="C131" s="8"/>
      <c r="D131" s="11">
        <f>IF(B131="","",IFERROR(INDEX(Clients!$E$2:$E$151,MATCH(B131,Clients!$A$2:$A$151,0)),0))</f>
      </c>
      <c r="E131" s="11">
        <f>IF(B131="","",IFERROR(INDEX(Clients!$F$2:$F$151,MATCH(B131,Clients!$A$2:$A$151,0)),0))</f>
      </c>
      <c r="F131" s="12">
        <f>IF(OR(B131="",C131=""),"",IFERROR(INDEX(Settings!$B$2:$B$11,MATCH(C131,Settings!$A$2:$A$11,0)),0)+D131*IFERROR(INDEX(Settings!$C$2:$C$11,MATCH(C131,Settings!$A$2:$A$11,0)),0)+E131*IFERROR(INDEX(Settings!$D$2:$D$11,MATCH(C131,Settings!$A$2:$A$11,0)),0))</f>
      </c>
      <c r="G131" s="9"/>
      <c r="H131" s="12">
        <f>IF(F131="","",IF(G131="",F131,G131))</f>
      </c>
      <c r="I131" s="8"/>
      <c r="J131" s="11">
        <f>IF(A131="","",MONTH(A131))</f>
      </c>
      <c r="K131" s="11">
        <f>IF(A131="","",YEAR(A131))</f>
      </c>
    </row>
    <row r="132" spans="1:11" x14ac:dyDescent="0.25">
      <c r="A132" s="13"/>
      <c r="B132" s="8"/>
      <c r="C132" s="8"/>
      <c r="D132" s="11">
        <f>IF(B132="","",IFERROR(INDEX(Clients!$E$2:$E$151,MATCH(B132,Clients!$A$2:$A$151,0)),0))</f>
      </c>
      <c r="E132" s="11">
        <f>IF(B132="","",IFERROR(INDEX(Clients!$F$2:$F$151,MATCH(B132,Clients!$A$2:$A$151,0)),0))</f>
      </c>
      <c r="F132" s="12">
        <f>IF(OR(B132="",C132=""),"",IFERROR(INDEX(Settings!$B$2:$B$11,MATCH(C132,Settings!$A$2:$A$11,0)),0)+D132*IFERROR(INDEX(Settings!$C$2:$C$11,MATCH(C132,Settings!$A$2:$A$11,0)),0)+E132*IFERROR(INDEX(Settings!$D$2:$D$11,MATCH(C132,Settings!$A$2:$A$11,0)),0))</f>
      </c>
      <c r="G132" s="9"/>
      <c r="H132" s="12">
        <f>IF(F132="","",IF(G132="",F132,G132))</f>
      </c>
      <c r="I132" s="8"/>
      <c r="J132" s="11">
        <f>IF(A132="","",MONTH(A132))</f>
      </c>
      <c r="K132" s="11">
        <f>IF(A132="","",YEAR(A132))</f>
      </c>
    </row>
    <row r="133" spans="1:11" x14ac:dyDescent="0.25">
      <c r="A133" s="13"/>
      <c r="B133" s="8"/>
      <c r="C133" s="8"/>
      <c r="D133" s="11">
        <f>IF(B133="","",IFERROR(INDEX(Clients!$E$2:$E$151,MATCH(B133,Clients!$A$2:$A$151,0)),0))</f>
      </c>
      <c r="E133" s="11">
        <f>IF(B133="","",IFERROR(INDEX(Clients!$F$2:$F$151,MATCH(B133,Clients!$A$2:$A$151,0)),0))</f>
      </c>
      <c r="F133" s="12">
        <f>IF(OR(B133="",C133=""),"",IFERROR(INDEX(Settings!$B$2:$B$11,MATCH(C133,Settings!$A$2:$A$11,0)),0)+D133*IFERROR(INDEX(Settings!$C$2:$C$11,MATCH(C133,Settings!$A$2:$A$11,0)),0)+E133*IFERROR(INDEX(Settings!$D$2:$D$11,MATCH(C133,Settings!$A$2:$A$11,0)),0))</f>
      </c>
      <c r="G133" s="9"/>
      <c r="H133" s="12">
        <f>IF(F133="","",IF(G133="",F133,G133))</f>
      </c>
      <c r="I133" s="8"/>
      <c r="J133" s="11">
        <f>IF(A133="","",MONTH(A133))</f>
      </c>
      <c r="K133" s="11">
        <f>IF(A133="","",YEAR(A133))</f>
      </c>
    </row>
    <row r="134" spans="1:11" x14ac:dyDescent="0.25">
      <c r="A134" s="13"/>
      <c r="B134" s="8"/>
      <c r="C134" s="8"/>
      <c r="D134" s="11">
        <f>IF(B134="","",IFERROR(INDEX(Clients!$E$2:$E$151,MATCH(B134,Clients!$A$2:$A$151,0)),0))</f>
      </c>
      <c r="E134" s="11">
        <f>IF(B134="","",IFERROR(INDEX(Clients!$F$2:$F$151,MATCH(B134,Clients!$A$2:$A$151,0)),0))</f>
      </c>
      <c r="F134" s="12">
        <f>IF(OR(B134="",C134=""),"",IFERROR(INDEX(Settings!$B$2:$B$11,MATCH(C134,Settings!$A$2:$A$11,0)),0)+D134*IFERROR(INDEX(Settings!$C$2:$C$11,MATCH(C134,Settings!$A$2:$A$11,0)),0)+E134*IFERROR(INDEX(Settings!$D$2:$D$11,MATCH(C134,Settings!$A$2:$A$11,0)),0))</f>
      </c>
      <c r="G134" s="9"/>
      <c r="H134" s="12">
        <f>IF(F134="","",IF(G134="",F134,G134))</f>
      </c>
      <c r="I134" s="8"/>
      <c r="J134" s="11">
        <f>IF(A134="","",MONTH(A134))</f>
      </c>
      <c r="K134" s="11">
        <f>IF(A134="","",YEAR(A134))</f>
      </c>
    </row>
    <row r="135" spans="1:11" x14ac:dyDescent="0.25">
      <c r="A135" s="13"/>
      <c r="B135" s="8"/>
      <c r="C135" s="8"/>
      <c r="D135" s="11">
        <f>IF(B135="","",IFERROR(INDEX(Clients!$E$2:$E$151,MATCH(B135,Clients!$A$2:$A$151,0)),0))</f>
      </c>
      <c r="E135" s="11">
        <f>IF(B135="","",IFERROR(INDEX(Clients!$F$2:$F$151,MATCH(B135,Clients!$A$2:$A$151,0)),0))</f>
      </c>
      <c r="F135" s="12">
        <f>IF(OR(B135="",C135=""),"",IFERROR(INDEX(Settings!$B$2:$B$11,MATCH(C135,Settings!$A$2:$A$11,0)),0)+D135*IFERROR(INDEX(Settings!$C$2:$C$11,MATCH(C135,Settings!$A$2:$A$11,0)),0)+E135*IFERROR(INDEX(Settings!$D$2:$D$11,MATCH(C135,Settings!$A$2:$A$11,0)),0))</f>
      </c>
      <c r="G135" s="9"/>
      <c r="H135" s="12">
        <f>IF(F135="","",IF(G135="",F135,G135))</f>
      </c>
      <c r="I135" s="8"/>
      <c r="J135" s="11">
        <f>IF(A135="","",MONTH(A135))</f>
      </c>
      <c r="K135" s="11">
        <f>IF(A135="","",YEAR(A135))</f>
      </c>
    </row>
    <row r="136" spans="1:11" x14ac:dyDescent="0.25">
      <c r="A136" s="13"/>
      <c r="B136" s="8"/>
      <c r="C136" s="8"/>
      <c r="D136" s="11">
        <f>IF(B136="","",IFERROR(INDEX(Clients!$E$2:$E$151,MATCH(B136,Clients!$A$2:$A$151,0)),0))</f>
      </c>
      <c r="E136" s="11">
        <f>IF(B136="","",IFERROR(INDEX(Clients!$F$2:$F$151,MATCH(B136,Clients!$A$2:$A$151,0)),0))</f>
      </c>
      <c r="F136" s="12">
        <f>IF(OR(B136="",C136=""),"",IFERROR(INDEX(Settings!$B$2:$B$11,MATCH(C136,Settings!$A$2:$A$11,0)),0)+D136*IFERROR(INDEX(Settings!$C$2:$C$11,MATCH(C136,Settings!$A$2:$A$11,0)),0)+E136*IFERROR(INDEX(Settings!$D$2:$D$11,MATCH(C136,Settings!$A$2:$A$11,0)),0))</f>
      </c>
      <c r="G136" s="9"/>
      <c r="H136" s="12">
        <f>IF(F136="","",IF(G136="",F136,G136))</f>
      </c>
      <c r="I136" s="8"/>
      <c r="J136" s="11">
        <f>IF(A136="","",MONTH(A136))</f>
      </c>
      <c r="K136" s="11">
        <f>IF(A136="","",YEAR(A136))</f>
      </c>
    </row>
    <row r="137" spans="1:11" x14ac:dyDescent="0.25">
      <c r="A137" s="13"/>
      <c r="B137" s="8"/>
      <c r="C137" s="8"/>
      <c r="D137" s="11">
        <f>IF(B137="","",IFERROR(INDEX(Clients!$E$2:$E$151,MATCH(B137,Clients!$A$2:$A$151,0)),0))</f>
      </c>
      <c r="E137" s="11">
        <f>IF(B137="","",IFERROR(INDEX(Clients!$F$2:$F$151,MATCH(B137,Clients!$A$2:$A$151,0)),0))</f>
      </c>
      <c r="F137" s="12">
        <f>IF(OR(B137="",C137=""),"",IFERROR(INDEX(Settings!$B$2:$B$11,MATCH(C137,Settings!$A$2:$A$11,0)),0)+D137*IFERROR(INDEX(Settings!$C$2:$C$11,MATCH(C137,Settings!$A$2:$A$11,0)),0)+E137*IFERROR(INDEX(Settings!$D$2:$D$11,MATCH(C137,Settings!$A$2:$A$11,0)),0))</f>
      </c>
      <c r="G137" s="9"/>
      <c r="H137" s="12">
        <f>IF(F137="","",IF(G137="",F137,G137))</f>
      </c>
      <c r="I137" s="8"/>
      <c r="J137" s="11">
        <f>IF(A137="","",MONTH(A137))</f>
      </c>
      <c r="K137" s="11">
        <f>IF(A137="","",YEAR(A137))</f>
      </c>
    </row>
    <row r="138" spans="1:11" x14ac:dyDescent="0.25">
      <c r="A138" s="13"/>
      <c r="B138" s="8"/>
      <c r="C138" s="8"/>
      <c r="D138" s="11">
        <f>IF(B138="","",IFERROR(INDEX(Clients!$E$2:$E$151,MATCH(B138,Clients!$A$2:$A$151,0)),0))</f>
      </c>
      <c r="E138" s="11">
        <f>IF(B138="","",IFERROR(INDEX(Clients!$F$2:$F$151,MATCH(B138,Clients!$A$2:$A$151,0)),0))</f>
      </c>
      <c r="F138" s="12">
        <f>IF(OR(B138="",C138=""),"",IFERROR(INDEX(Settings!$B$2:$B$11,MATCH(C138,Settings!$A$2:$A$11,0)),0)+D138*IFERROR(INDEX(Settings!$C$2:$C$11,MATCH(C138,Settings!$A$2:$A$11,0)),0)+E138*IFERROR(INDEX(Settings!$D$2:$D$11,MATCH(C138,Settings!$A$2:$A$11,0)),0))</f>
      </c>
      <c r="G138" s="9"/>
      <c r="H138" s="12">
        <f>IF(F138="","",IF(G138="",F138,G138))</f>
      </c>
      <c r="I138" s="8"/>
      <c r="J138" s="11">
        <f>IF(A138="","",MONTH(A138))</f>
      </c>
      <c r="K138" s="11">
        <f>IF(A138="","",YEAR(A138))</f>
      </c>
    </row>
    <row r="139" spans="1:11" x14ac:dyDescent="0.25">
      <c r="A139" s="13"/>
      <c r="B139" s="8"/>
      <c r="C139" s="8"/>
      <c r="D139" s="11">
        <f>IF(B139="","",IFERROR(INDEX(Clients!$E$2:$E$151,MATCH(B139,Clients!$A$2:$A$151,0)),0))</f>
      </c>
      <c r="E139" s="11">
        <f>IF(B139="","",IFERROR(INDEX(Clients!$F$2:$F$151,MATCH(B139,Clients!$A$2:$A$151,0)),0))</f>
      </c>
      <c r="F139" s="12">
        <f>IF(OR(B139="",C139=""),"",IFERROR(INDEX(Settings!$B$2:$B$11,MATCH(C139,Settings!$A$2:$A$11,0)),0)+D139*IFERROR(INDEX(Settings!$C$2:$C$11,MATCH(C139,Settings!$A$2:$A$11,0)),0)+E139*IFERROR(INDEX(Settings!$D$2:$D$11,MATCH(C139,Settings!$A$2:$A$11,0)),0))</f>
      </c>
      <c r="G139" s="9"/>
      <c r="H139" s="12">
        <f>IF(F139="","",IF(G139="",F139,G139))</f>
      </c>
      <c r="I139" s="8"/>
      <c r="J139" s="11">
        <f>IF(A139="","",MONTH(A139))</f>
      </c>
      <c r="K139" s="11">
        <f>IF(A139="","",YEAR(A139))</f>
      </c>
    </row>
    <row r="140" spans="1:11" x14ac:dyDescent="0.25">
      <c r="A140" s="13"/>
      <c r="B140" s="8"/>
      <c r="C140" s="8"/>
      <c r="D140" s="11">
        <f>IF(B140="","",IFERROR(INDEX(Clients!$E$2:$E$151,MATCH(B140,Clients!$A$2:$A$151,0)),0))</f>
      </c>
      <c r="E140" s="11">
        <f>IF(B140="","",IFERROR(INDEX(Clients!$F$2:$F$151,MATCH(B140,Clients!$A$2:$A$151,0)),0))</f>
      </c>
      <c r="F140" s="12">
        <f>IF(OR(B140="",C140=""),"",IFERROR(INDEX(Settings!$B$2:$B$11,MATCH(C140,Settings!$A$2:$A$11,0)),0)+D140*IFERROR(INDEX(Settings!$C$2:$C$11,MATCH(C140,Settings!$A$2:$A$11,0)),0)+E140*IFERROR(INDEX(Settings!$D$2:$D$11,MATCH(C140,Settings!$A$2:$A$11,0)),0))</f>
      </c>
      <c r="G140" s="9"/>
      <c r="H140" s="12">
        <f>IF(F140="","",IF(G140="",F140,G140))</f>
      </c>
      <c r="I140" s="8"/>
      <c r="J140" s="11">
        <f>IF(A140="","",MONTH(A140))</f>
      </c>
      <c r="K140" s="11">
        <f>IF(A140="","",YEAR(A140))</f>
      </c>
    </row>
    <row r="141" spans="1:11" x14ac:dyDescent="0.25">
      <c r="A141" s="13"/>
      <c r="B141" s="8"/>
      <c r="C141" s="8"/>
      <c r="D141" s="11">
        <f>IF(B141="","",IFERROR(INDEX(Clients!$E$2:$E$151,MATCH(B141,Clients!$A$2:$A$151,0)),0))</f>
      </c>
      <c r="E141" s="11">
        <f>IF(B141="","",IFERROR(INDEX(Clients!$F$2:$F$151,MATCH(B141,Clients!$A$2:$A$151,0)),0))</f>
      </c>
      <c r="F141" s="12">
        <f>IF(OR(B141="",C141=""),"",IFERROR(INDEX(Settings!$B$2:$B$11,MATCH(C141,Settings!$A$2:$A$11,0)),0)+D141*IFERROR(INDEX(Settings!$C$2:$C$11,MATCH(C141,Settings!$A$2:$A$11,0)),0)+E141*IFERROR(INDEX(Settings!$D$2:$D$11,MATCH(C141,Settings!$A$2:$A$11,0)),0))</f>
      </c>
      <c r="G141" s="9"/>
      <c r="H141" s="12">
        <f>IF(F141="","",IF(G141="",F141,G141))</f>
      </c>
      <c r="I141" s="8"/>
      <c r="J141" s="11">
        <f>IF(A141="","",MONTH(A141))</f>
      </c>
      <c r="K141" s="11">
        <f>IF(A141="","",YEAR(A141))</f>
      </c>
    </row>
    <row r="142" spans="1:11" x14ac:dyDescent="0.25">
      <c r="A142" s="13"/>
      <c r="B142" s="8"/>
      <c r="C142" s="8"/>
      <c r="D142" s="11">
        <f>IF(B142="","",IFERROR(INDEX(Clients!$E$2:$E$151,MATCH(B142,Clients!$A$2:$A$151,0)),0))</f>
      </c>
      <c r="E142" s="11">
        <f>IF(B142="","",IFERROR(INDEX(Clients!$F$2:$F$151,MATCH(B142,Clients!$A$2:$A$151,0)),0))</f>
      </c>
      <c r="F142" s="12">
        <f>IF(OR(B142="",C142=""),"",IFERROR(INDEX(Settings!$B$2:$B$11,MATCH(C142,Settings!$A$2:$A$11,0)),0)+D142*IFERROR(INDEX(Settings!$C$2:$C$11,MATCH(C142,Settings!$A$2:$A$11,0)),0)+E142*IFERROR(INDEX(Settings!$D$2:$D$11,MATCH(C142,Settings!$A$2:$A$11,0)),0))</f>
      </c>
      <c r="G142" s="9"/>
      <c r="H142" s="12">
        <f>IF(F142="","",IF(G142="",F142,G142))</f>
      </c>
      <c r="I142" s="8"/>
      <c r="J142" s="11">
        <f>IF(A142="","",MONTH(A142))</f>
      </c>
      <c r="K142" s="11">
        <f>IF(A142="","",YEAR(A142))</f>
      </c>
    </row>
    <row r="143" spans="1:11" x14ac:dyDescent="0.25">
      <c r="A143" s="13"/>
      <c r="B143" s="8"/>
      <c r="C143" s="8"/>
      <c r="D143" s="11">
        <f>IF(B143="","",IFERROR(INDEX(Clients!$E$2:$E$151,MATCH(B143,Clients!$A$2:$A$151,0)),0))</f>
      </c>
      <c r="E143" s="11">
        <f>IF(B143="","",IFERROR(INDEX(Clients!$F$2:$F$151,MATCH(B143,Clients!$A$2:$A$151,0)),0))</f>
      </c>
      <c r="F143" s="12">
        <f>IF(OR(B143="",C143=""),"",IFERROR(INDEX(Settings!$B$2:$B$11,MATCH(C143,Settings!$A$2:$A$11,0)),0)+D143*IFERROR(INDEX(Settings!$C$2:$C$11,MATCH(C143,Settings!$A$2:$A$11,0)),0)+E143*IFERROR(INDEX(Settings!$D$2:$D$11,MATCH(C143,Settings!$A$2:$A$11,0)),0))</f>
      </c>
      <c r="G143" s="9"/>
      <c r="H143" s="12">
        <f>IF(F143="","",IF(G143="",F143,G143))</f>
      </c>
      <c r="I143" s="8"/>
      <c r="J143" s="11">
        <f>IF(A143="","",MONTH(A143))</f>
      </c>
      <c r="K143" s="11">
        <f>IF(A143="","",YEAR(A143))</f>
      </c>
    </row>
    <row r="144" spans="1:11" x14ac:dyDescent="0.25">
      <c r="A144" s="13"/>
      <c r="B144" s="8"/>
      <c r="C144" s="8"/>
      <c r="D144" s="11">
        <f>IF(B144="","",IFERROR(INDEX(Clients!$E$2:$E$151,MATCH(B144,Clients!$A$2:$A$151,0)),0))</f>
      </c>
      <c r="E144" s="11">
        <f>IF(B144="","",IFERROR(INDEX(Clients!$F$2:$F$151,MATCH(B144,Clients!$A$2:$A$151,0)),0))</f>
      </c>
      <c r="F144" s="12">
        <f>IF(OR(B144="",C144=""),"",IFERROR(INDEX(Settings!$B$2:$B$11,MATCH(C144,Settings!$A$2:$A$11,0)),0)+D144*IFERROR(INDEX(Settings!$C$2:$C$11,MATCH(C144,Settings!$A$2:$A$11,0)),0)+E144*IFERROR(INDEX(Settings!$D$2:$D$11,MATCH(C144,Settings!$A$2:$A$11,0)),0))</f>
      </c>
      <c r="G144" s="9"/>
      <c r="H144" s="12">
        <f>IF(F144="","",IF(G144="",F144,G144))</f>
      </c>
      <c r="I144" s="8"/>
      <c r="J144" s="11">
        <f>IF(A144="","",MONTH(A144))</f>
      </c>
      <c r="K144" s="11">
        <f>IF(A144="","",YEAR(A144))</f>
      </c>
    </row>
    <row r="145" spans="1:11" x14ac:dyDescent="0.25">
      <c r="A145" s="13"/>
      <c r="B145" s="8"/>
      <c r="C145" s="8"/>
      <c r="D145" s="11">
        <f>IF(B145="","",IFERROR(INDEX(Clients!$E$2:$E$151,MATCH(B145,Clients!$A$2:$A$151,0)),0))</f>
      </c>
      <c r="E145" s="11">
        <f>IF(B145="","",IFERROR(INDEX(Clients!$F$2:$F$151,MATCH(B145,Clients!$A$2:$A$151,0)),0))</f>
      </c>
      <c r="F145" s="12">
        <f>IF(OR(B145="",C145=""),"",IFERROR(INDEX(Settings!$B$2:$B$11,MATCH(C145,Settings!$A$2:$A$11,0)),0)+D145*IFERROR(INDEX(Settings!$C$2:$C$11,MATCH(C145,Settings!$A$2:$A$11,0)),0)+E145*IFERROR(INDEX(Settings!$D$2:$D$11,MATCH(C145,Settings!$A$2:$A$11,0)),0))</f>
      </c>
      <c r="G145" s="9"/>
      <c r="H145" s="12">
        <f>IF(F145="","",IF(G145="",F145,G145))</f>
      </c>
      <c r="I145" s="8"/>
      <c r="J145" s="11">
        <f>IF(A145="","",MONTH(A145))</f>
      </c>
      <c r="K145" s="11">
        <f>IF(A145="","",YEAR(A145))</f>
      </c>
    </row>
    <row r="146" spans="1:11" x14ac:dyDescent="0.25">
      <c r="A146" s="13"/>
      <c r="B146" s="8"/>
      <c r="C146" s="8"/>
      <c r="D146" s="11">
        <f>IF(B146="","",IFERROR(INDEX(Clients!$E$2:$E$151,MATCH(B146,Clients!$A$2:$A$151,0)),0))</f>
      </c>
      <c r="E146" s="11">
        <f>IF(B146="","",IFERROR(INDEX(Clients!$F$2:$F$151,MATCH(B146,Clients!$A$2:$A$151,0)),0))</f>
      </c>
      <c r="F146" s="12">
        <f>IF(OR(B146="",C146=""),"",IFERROR(INDEX(Settings!$B$2:$B$11,MATCH(C146,Settings!$A$2:$A$11,0)),0)+D146*IFERROR(INDEX(Settings!$C$2:$C$11,MATCH(C146,Settings!$A$2:$A$11,0)),0)+E146*IFERROR(INDEX(Settings!$D$2:$D$11,MATCH(C146,Settings!$A$2:$A$11,0)),0))</f>
      </c>
      <c r="G146" s="9"/>
      <c r="H146" s="12">
        <f>IF(F146="","",IF(G146="",F146,G146))</f>
      </c>
      <c r="I146" s="8"/>
      <c r="J146" s="11">
        <f>IF(A146="","",MONTH(A146))</f>
      </c>
      <c r="K146" s="11">
        <f>IF(A146="","",YEAR(A146))</f>
      </c>
    </row>
    <row r="147" spans="1:11" x14ac:dyDescent="0.25">
      <c r="A147" s="13"/>
      <c r="B147" s="8"/>
      <c r="C147" s="8"/>
      <c r="D147" s="11">
        <f>IF(B147="","",IFERROR(INDEX(Clients!$E$2:$E$151,MATCH(B147,Clients!$A$2:$A$151,0)),0))</f>
      </c>
      <c r="E147" s="11">
        <f>IF(B147="","",IFERROR(INDEX(Clients!$F$2:$F$151,MATCH(B147,Clients!$A$2:$A$151,0)),0))</f>
      </c>
      <c r="F147" s="12">
        <f>IF(OR(B147="",C147=""),"",IFERROR(INDEX(Settings!$B$2:$B$11,MATCH(C147,Settings!$A$2:$A$11,0)),0)+D147*IFERROR(INDEX(Settings!$C$2:$C$11,MATCH(C147,Settings!$A$2:$A$11,0)),0)+E147*IFERROR(INDEX(Settings!$D$2:$D$11,MATCH(C147,Settings!$A$2:$A$11,0)),0))</f>
      </c>
      <c r="G147" s="9"/>
      <c r="H147" s="12">
        <f>IF(F147="","",IF(G147="",F147,G147))</f>
      </c>
      <c r="I147" s="8"/>
      <c r="J147" s="11">
        <f>IF(A147="","",MONTH(A147))</f>
      </c>
      <c r="K147" s="11">
        <f>IF(A147="","",YEAR(A147))</f>
      </c>
    </row>
    <row r="148" spans="1:11" x14ac:dyDescent="0.25">
      <c r="A148" s="13"/>
      <c r="B148" s="8"/>
      <c r="C148" s="8"/>
      <c r="D148" s="11">
        <f>IF(B148="","",IFERROR(INDEX(Clients!$E$2:$E$151,MATCH(B148,Clients!$A$2:$A$151,0)),0))</f>
      </c>
      <c r="E148" s="11">
        <f>IF(B148="","",IFERROR(INDEX(Clients!$F$2:$F$151,MATCH(B148,Clients!$A$2:$A$151,0)),0))</f>
      </c>
      <c r="F148" s="12">
        <f>IF(OR(B148="",C148=""),"",IFERROR(INDEX(Settings!$B$2:$B$11,MATCH(C148,Settings!$A$2:$A$11,0)),0)+D148*IFERROR(INDEX(Settings!$C$2:$C$11,MATCH(C148,Settings!$A$2:$A$11,0)),0)+E148*IFERROR(INDEX(Settings!$D$2:$D$11,MATCH(C148,Settings!$A$2:$A$11,0)),0))</f>
      </c>
      <c r="G148" s="9"/>
      <c r="H148" s="12">
        <f>IF(F148="","",IF(G148="",F148,G148))</f>
      </c>
      <c r="I148" s="8"/>
      <c r="J148" s="11">
        <f>IF(A148="","",MONTH(A148))</f>
      </c>
      <c r="K148" s="11">
        <f>IF(A148="","",YEAR(A148))</f>
      </c>
    </row>
    <row r="149" spans="1:11" x14ac:dyDescent="0.25">
      <c r="A149" s="13"/>
      <c r="B149" s="8"/>
      <c r="C149" s="8"/>
      <c r="D149" s="11">
        <f>IF(B149="","",IFERROR(INDEX(Clients!$E$2:$E$151,MATCH(B149,Clients!$A$2:$A$151,0)),0))</f>
      </c>
      <c r="E149" s="11">
        <f>IF(B149="","",IFERROR(INDEX(Clients!$F$2:$F$151,MATCH(B149,Clients!$A$2:$A$151,0)),0))</f>
      </c>
      <c r="F149" s="12">
        <f>IF(OR(B149="",C149=""),"",IFERROR(INDEX(Settings!$B$2:$B$11,MATCH(C149,Settings!$A$2:$A$11,0)),0)+D149*IFERROR(INDEX(Settings!$C$2:$C$11,MATCH(C149,Settings!$A$2:$A$11,0)),0)+E149*IFERROR(INDEX(Settings!$D$2:$D$11,MATCH(C149,Settings!$A$2:$A$11,0)),0))</f>
      </c>
      <c r="G149" s="9"/>
      <c r="H149" s="12">
        <f>IF(F149="","",IF(G149="",F149,G149))</f>
      </c>
      <c r="I149" s="8"/>
      <c r="J149" s="11">
        <f>IF(A149="","",MONTH(A149))</f>
      </c>
      <c r="K149" s="11">
        <f>IF(A149="","",YEAR(A149))</f>
      </c>
    </row>
    <row r="150" spans="1:11" x14ac:dyDescent="0.25">
      <c r="A150" s="13"/>
      <c r="B150" s="8"/>
      <c r="C150" s="8"/>
      <c r="D150" s="11">
        <f>IF(B150="","",IFERROR(INDEX(Clients!$E$2:$E$151,MATCH(B150,Clients!$A$2:$A$151,0)),0))</f>
      </c>
      <c r="E150" s="11">
        <f>IF(B150="","",IFERROR(INDEX(Clients!$F$2:$F$151,MATCH(B150,Clients!$A$2:$A$151,0)),0))</f>
      </c>
      <c r="F150" s="12">
        <f>IF(OR(B150="",C150=""),"",IFERROR(INDEX(Settings!$B$2:$B$11,MATCH(C150,Settings!$A$2:$A$11,0)),0)+D150*IFERROR(INDEX(Settings!$C$2:$C$11,MATCH(C150,Settings!$A$2:$A$11,0)),0)+E150*IFERROR(INDEX(Settings!$D$2:$D$11,MATCH(C150,Settings!$A$2:$A$11,0)),0))</f>
      </c>
      <c r="G150" s="9"/>
      <c r="H150" s="12">
        <f>IF(F150="","",IF(G150="",F150,G150))</f>
      </c>
      <c r="I150" s="8"/>
      <c r="J150" s="11">
        <f>IF(A150="","",MONTH(A150))</f>
      </c>
      <c r="K150" s="11">
        <f>IF(A150="","",YEAR(A150))</f>
      </c>
    </row>
    <row r="151" spans="1:11" x14ac:dyDescent="0.25">
      <c r="A151" s="13"/>
      <c r="B151" s="8"/>
      <c r="C151" s="8"/>
      <c r="D151" s="11">
        <f>IF(B151="","",IFERROR(INDEX(Clients!$E$2:$E$151,MATCH(B151,Clients!$A$2:$A$151,0)),0))</f>
      </c>
      <c r="E151" s="11">
        <f>IF(B151="","",IFERROR(INDEX(Clients!$F$2:$F$151,MATCH(B151,Clients!$A$2:$A$151,0)),0))</f>
      </c>
      <c r="F151" s="12">
        <f>IF(OR(B151="",C151=""),"",IFERROR(INDEX(Settings!$B$2:$B$11,MATCH(C151,Settings!$A$2:$A$11,0)),0)+D151*IFERROR(INDEX(Settings!$C$2:$C$11,MATCH(C151,Settings!$A$2:$A$11,0)),0)+E151*IFERROR(INDEX(Settings!$D$2:$D$11,MATCH(C151,Settings!$A$2:$A$11,0)),0))</f>
      </c>
      <c r="G151" s="9"/>
      <c r="H151" s="12">
        <f>IF(F151="","",IF(G151="",F151,G151))</f>
      </c>
      <c r="I151" s="8"/>
      <c r="J151" s="11">
        <f>IF(A151="","",MONTH(A151))</f>
      </c>
      <c r="K151" s="11">
        <f>IF(A151="","",YEAR(A151))</f>
      </c>
    </row>
    <row r="152" spans="1:11" x14ac:dyDescent="0.25">
      <c r="A152" s="13"/>
      <c r="B152" s="8"/>
      <c r="C152" s="8"/>
      <c r="D152" s="11">
        <f>IF(B152="","",IFERROR(INDEX(Clients!$E$2:$E$151,MATCH(B152,Clients!$A$2:$A$151,0)),0))</f>
      </c>
      <c r="E152" s="11">
        <f>IF(B152="","",IFERROR(INDEX(Clients!$F$2:$F$151,MATCH(B152,Clients!$A$2:$A$151,0)),0))</f>
      </c>
      <c r="F152" s="12">
        <f>IF(OR(B152="",C152=""),"",IFERROR(INDEX(Settings!$B$2:$B$11,MATCH(C152,Settings!$A$2:$A$11,0)),0)+D152*IFERROR(INDEX(Settings!$C$2:$C$11,MATCH(C152,Settings!$A$2:$A$11,0)),0)+E152*IFERROR(INDEX(Settings!$D$2:$D$11,MATCH(C152,Settings!$A$2:$A$11,0)),0))</f>
      </c>
      <c r="G152" s="9"/>
      <c r="H152" s="12">
        <f>IF(F152="","",IF(G152="",F152,G152))</f>
      </c>
      <c r="I152" s="8"/>
      <c r="J152" s="11">
        <f>IF(A152="","",MONTH(A152))</f>
      </c>
      <c r="K152" s="11">
        <f>IF(A152="","",YEAR(A152))</f>
      </c>
    </row>
    <row r="153" spans="1:11" x14ac:dyDescent="0.25">
      <c r="A153" s="13"/>
      <c r="B153" s="8"/>
      <c r="C153" s="8"/>
      <c r="D153" s="11">
        <f>IF(B153="","",IFERROR(INDEX(Clients!$E$2:$E$151,MATCH(B153,Clients!$A$2:$A$151,0)),0))</f>
      </c>
      <c r="E153" s="11">
        <f>IF(B153="","",IFERROR(INDEX(Clients!$F$2:$F$151,MATCH(B153,Clients!$A$2:$A$151,0)),0))</f>
      </c>
      <c r="F153" s="12">
        <f>IF(OR(B153="",C153=""),"",IFERROR(INDEX(Settings!$B$2:$B$11,MATCH(C153,Settings!$A$2:$A$11,0)),0)+D153*IFERROR(INDEX(Settings!$C$2:$C$11,MATCH(C153,Settings!$A$2:$A$11,0)),0)+E153*IFERROR(INDEX(Settings!$D$2:$D$11,MATCH(C153,Settings!$A$2:$A$11,0)),0))</f>
      </c>
      <c r="G153" s="9"/>
      <c r="H153" s="12">
        <f>IF(F153="","",IF(G153="",F153,G153))</f>
      </c>
      <c r="I153" s="8"/>
      <c r="J153" s="11">
        <f>IF(A153="","",MONTH(A153))</f>
      </c>
      <c r="K153" s="11">
        <f>IF(A153="","",YEAR(A153))</f>
      </c>
    </row>
    <row r="154" spans="1:11" x14ac:dyDescent="0.25">
      <c r="A154" s="13"/>
      <c r="B154" s="8"/>
      <c r="C154" s="8"/>
      <c r="D154" s="11">
        <f>IF(B154="","",IFERROR(INDEX(Clients!$E$2:$E$151,MATCH(B154,Clients!$A$2:$A$151,0)),0))</f>
      </c>
      <c r="E154" s="11">
        <f>IF(B154="","",IFERROR(INDEX(Clients!$F$2:$F$151,MATCH(B154,Clients!$A$2:$A$151,0)),0))</f>
      </c>
      <c r="F154" s="12">
        <f>IF(OR(B154="",C154=""),"",IFERROR(INDEX(Settings!$B$2:$B$11,MATCH(C154,Settings!$A$2:$A$11,0)),0)+D154*IFERROR(INDEX(Settings!$C$2:$C$11,MATCH(C154,Settings!$A$2:$A$11,0)),0)+E154*IFERROR(INDEX(Settings!$D$2:$D$11,MATCH(C154,Settings!$A$2:$A$11,0)),0))</f>
      </c>
      <c r="G154" s="9"/>
      <c r="H154" s="12">
        <f>IF(F154="","",IF(G154="",F154,G154))</f>
      </c>
      <c r="I154" s="8"/>
      <c r="J154" s="11">
        <f>IF(A154="","",MONTH(A154))</f>
      </c>
      <c r="K154" s="11">
        <f>IF(A154="","",YEAR(A154))</f>
      </c>
    </row>
    <row r="155" spans="1:11" x14ac:dyDescent="0.25">
      <c r="A155" s="13"/>
      <c r="B155" s="8"/>
      <c r="C155" s="8"/>
      <c r="D155" s="11">
        <f>IF(B155="","",IFERROR(INDEX(Clients!$E$2:$E$151,MATCH(B155,Clients!$A$2:$A$151,0)),0))</f>
      </c>
      <c r="E155" s="11">
        <f>IF(B155="","",IFERROR(INDEX(Clients!$F$2:$F$151,MATCH(B155,Clients!$A$2:$A$151,0)),0))</f>
      </c>
      <c r="F155" s="12">
        <f>IF(OR(B155="",C155=""),"",IFERROR(INDEX(Settings!$B$2:$B$11,MATCH(C155,Settings!$A$2:$A$11,0)),0)+D155*IFERROR(INDEX(Settings!$C$2:$C$11,MATCH(C155,Settings!$A$2:$A$11,0)),0)+E155*IFERROR(INDEX(Settings!$D$2:$D$11,MATCH(C155,Settings!$A$2:$A$11,0)),0))</f>
      </c>
      <c r="G155" s="9"/>
      <c r="H155" s="12">
        <f>IF(F155="","",IF(G155="",F155,G155))</f>
      </c>
      <c r="I155" s="8"/>
      <c r="J155" s="11">
        <f>IF(A155="","",MONTH(A155))</f>
      </c>
      <c r="K155" s="11">
        <f>IF(A155="","",YEAR(A155))</f>
      </c>
    </row>
    <row r="156" spans="1:11" x14ac:dyDescent="0.25">
      <c r="A156" s="13"/>
      <c r="B156" s="8"/>
      <c r="C156" s="8"/>
      <c r="D156" s="11">
        <f>IF(B156="","",IFERROR(INDEX(Clients!$E$2:$E$151,MATCH(B156,Clients!$A$2:$A$151,0)),0))</f>
      </c>
      <c r="E156" s="11">
        <f>IF(B156="","",IFERROR(INDEX(Clients!$F$2:$F$151,MATCH(B156,Clients!$A$2:$A$151,0)),0))</f>
      </c>
      <c r="F156" s="12">
        <f>IF(OR(B156="",C156=""),"",IFERROR(INDEX(Settings!$B$2:$B$11,MATCH(C156,Settings!$A$2:$A$11,0)),0)+D156*IFERROR(INDEX(Settings!$C$2:$C$11,MATCH(C156,Settings!$A$2:$A$11,0)),0)+E156*IFERROR(INDEX(Settings!$D$2:$D$11,MATCH(C156,Settings!$A$2:$A$11,0)),0))</f>
      </c>
      <c r="G156" s="9"/>
      <c r="H156" s="12">
        <f>IF(F156="","",IF(G156="",F156,G156))</f>
      </c>
      <c r="I156" s="8"/>
      <c r="J156" s="11">
        <f>IF(A156="","",MONTH(A156))</f>
      </c>
      <c r="K156" s="11">
        <f>IF(A156="","",YEAR(A156))</f>
      </c>
    </row>
    <row r="157" spans="1:11" x14ac:dyDescent="0.25">
      <c r="A157" s="13"/>
      <c r="B157" s="8"/>
      <c r="C157" s="8"/>
      <c r="D157" s="11">
        <f>IF(B157="","",IFERROR(INDEX(Clients!$E$2:$E$151,MATCH(B157,Clients!$A$2:$A$151,0)),0))</f>
      </c>
      <c r="E157" s="11">
        <f>IF(B157="","",IFERROR(INDEX(Clients!$F$2:$F$151,MATCH(B157,Clients!$A$2:$A$151,0)),0))</f>
      </c>
      <c r="F157" s="12">
        <f>IF(OR(B157="",C157=""),"",IFERROR(INDEX(Settings!$B$2:$B$11,MATCH(C157,Settings!$A$2:$A$11,0)),0)+D157*IFERROR(INDEX(Settings!$C$2:$C$11,MATCH(C157,Settings!$A$2:$A$11,0)),0)+E157*IFERROR(INDEX(Settings!$D$2:$D$11,MATCH(C157,Settings!$A$2:$A$11,0)),0))</f>
      </c>
      <c r="G157" s="9"/>
      <c r="H157" s="12">
        <f>IF(F157="","",IF(G157="",F157,G157))</f>
      </c>
      <c r="I157" s="8"/>
      <c r="J157" s="11">
        <f>IF(A157="","",MONTH(A157))</f>
      </c>
      <c r="K157" s="11">
        <f>IF(A157="","",YEAR(A157))</f>
      </c>
    </row>
    <row r="158" spans="1:11" x14ac:dyDescent="0.25">
      <c r="A158" s="13"/>
      <c r="B158" s="8"/>
      <c r="C158" s="8"/>
      <c r="D158" s="11">
        <f>IF(B158="","",IFERROR(INDEX(Clients!$E$2:$E$151,MATCH(B158,Clients!$A$2:$A$151,0)),0))</f>
      </c>
      <c r="E158" s="11">
        <f>IF(B158="","",IFERROR(INDEX(Clients!$F$2:$F$151,MATCH(B158,Clients!$A$2:$A$151,0)),0))</f>
      </c>
      <c r="F158" s="12">
        <f>IF(OR(B158="",C158=""),"",IFERROR(INDEX(Settings!$B$2:$B$11,MATCH(C158,Settings!$A$2:$A$11,0)),0)+D158*IFERROR(INDEX(Settings!$C$2:$C$11,MATCH(C158,Settings!$A$2:$A$11,0)),0)+E158*IFERROR(INDEX(Settings!$D$2:$D$11,MATCH(C158,Settings!$A$2:$A$11,0)),0))</f>
      </c>
      <c r="G158" s="9"/>
      <c r="H158" s="12">
        <f>IF(F158="","",IF(G158="",F158,G158))</f>
      </c>
      <c r="I158" s="8"/>
      <c r="J158" s="11">
        <f>IF(A158="","",MONTH(A158))</f>
      </c>
      <c r="K158" s="11">
        <f>IF(A158="","",YEAR(A158))</f>
      </c>
    </row>
    <row r="159" spans="1:11" x14ac:dyDescent="0.25">
      <c r="A159" s="13"/>
      <c r="B159" s="8"/>
      <c r="C159" s="8"/>
      <c r="D159" s="11">
        <f>IF(B159="","",IFERROR(INDEX(Clients!$E$2:$E$151,MATCH(B159,Clients!$A$2:$A$151,0)),0))</f>
      </c>
      <c r="E159" s="11">
        <f>IF(B159="","",IFERROR(INDEX(Clients!$F$2:$F$151,MATCH(B159,Clients!$A$2:$A$151,0)),0))</f>
      </c>
      <c r="F159" s="12">
        <f>IF(OR(B159="",C159=""),"",IFERROR(INDEX(Settings!$B$2:$B$11,MATCH(C159,Settings!$A$2:$A$11,0)),0)+D159*IFERROR(INDEX(Settings!$C$2:$C$11,MATCH(C159,Settings!$A$2:$A$11,0)),0)+E159*IFERROR(INDEX(Settings!$D$2:$D$11,MATCH(C159,Settings!$A$2:$A$11,0)),0))</f>
      </c>
      <c r="G159" s="9"/>
      <c r="H159" s="12">
        <f>IF(F159="","",IF(G159="",F159,G159))</f>
      </c>
      <c r="I159" s="8"/>
      <c r="J159" s="11">
        <f>IF(A159="","",MONTH(A159))</f>
      </c>
      <c r="K159" s="11">
        <f>IF(A159="","",YEAR(A159))</f>
      </c>
    </row>
    <row r="160" spans="1:11" x14ac:dyDescent="0.25">
      <c r="A160" s="13"/>
      <c r="B160" s="8"/>
      <c r="C160" s="8"/>
      <c r="D160" s="11">
        <f>IF(B160="","",IFERROR(INDEX(Clients!$E$2:$E$151,MATCH(B160,Clients!$A$2:$A$151,0)),0))</f>
      </c>
      <c r="E160" s="11">
        <f>IF(B160="","",IFERROR(INDEX(Clients!$F$2:$F$151,MATCH(B160,Clients!$A$2:$A$151,0)),0))</f>
      </c>
      <c r="F160" s="12">
        <f>IF(OR(B160="",C160=""),"",IFERROR(INDEX(Settings!$B$2:$B$11,MATCH(C160,Settings!$A$2:$A$11,0)),0)+D160*IFERROR(INDEX(Settings!$C$2:$C$11,MATCH(C160,Settings!$A$2:$A$11,0)),0)+E160*IFERROR(INDEX(Settings!$D$2:$D$11,MATCH(C160,Settings!$A$2:$A$11,0)),0))</f>
      </c>
      <c r="G160" s="9"/>
      <c r="H160" s="12">
        <f>IF(F160="","",IF(G160="",F160,G160))</f>
      </c>
      <c r="I160" s="8"/>
      <c r="J160" s="11">
        <f>IF(A160="","",MONTH(A160))</f>
      </c>
      <c r="K160" s="11">
        <f>IF(A160="","",YEAR(A160))</f>
      </c>
    </row>
    <row r="161" spans="1:11" x14ac:dyDescent="0.25">
      <c r="A161" s="13"/>
      <c r="B161" s="8"/>
      <c r="C161" s="8"/>
      <c r="D161" s="11">
        <f>IF(B161="","",IFERROR(INDEX(Clients!$E$2:$E$151,MATCH(B161,Clients!$A$2:$A$151,0)),0))</f>
      </c>
      <c r="E161" s="11">
        <f>IF(B161="","",IFERROR(INDEX(Clients!$F$2:$F$151,MATCH(B161,Clients!$A$2:$A$151,0)),0))</f>
      </c>
      <c r="F161" s="12">
        <f>IF(OR(B161="",C161=""),"",IFERROR(INDEX(Settings!$B$2:$B$11,MATCH(C161,Settings!$A$2:$A$11,0)),0)+D161*IFERROR(INDEX(Settings!$C$2:$C$11,MATCH(C161,Settings!$A$2:$A$11,0)),0)+E161*IFERROR(INDEX(Settings!$D$2:$D$11,MATCH(C161,Settings!$A$2:$A$11,0)),0))</f>
      </c>
      <c r="G161" s="9"/>
      <c r="H161" s="12">
        <f>IF(F161="","",IF(G161="",F161,G161))</f>
      </c>
      <c r="I161" s="8"/>
      <c r="J161" s="11">
        <f>IF(A161="","",MONTH(A161))</f>
      </c>
      <c r="K161" s="11">
        <f>IF(A161="","",YEAR(A161))</f>
      </c>
    </row>
    <row r="162" spans="1:11" x14ac:dyDescent="0.25">
      <c r="A162" s="13"/>
      <c r="B162" s="8"/>
      <c r="C162" s="8"/>
      <c r="D162" s="11">
        <f>IF(B162="","",IFERROR(INDEX(Clients!$E$2:$E$151,MATCH(B162,Clients!$A$2:$A$151,0)),0))</f>
      </c>
      <c r="E162" s="11">
        <f>IF(B162="","",IFERROR(INDEX(Clients!$F$2:$F$151,MATCH(B162,Clients!$A$2:$A$151,0)),0))</f>
      </c>
      <c r="F162" s="12">
        <f>IF(OR(B162="",C162=""),"",IFERROR(INDEX(Settings!$B$2:$B$11,MATCH(C162,Settings!$A$2:$A$11,0)),0)+D162*IFERROR(INDEX(Settings!$C$2:$C$11,MATCH(C162,Settings!$A$2:$A$11,0)),0)+E162*IFERROR(INDEX(Settings!$D$2:$D$11,MATCH(C162,Settings!$A$2:$A$11,0)),0))</f>
      </c>
      <c r="G162" s="9"/>
      <c r="H162" s="12">
        <f>IF(F162="","",IF(G162="",F162,G162))</f>
      </c>
      <c r="I162" s="8"/>
      <c r="J162" s="11">
        <f>IF(A162="","",MONTH(A162))</f>
      </c>
      <c r="K162" s="11">
        <f>IF(A162="","",YEAR(A162))</f>
      </c>
    </row>
    <row r="163" spans="1:11" x14ac:dyDescent="0.25">
      <c r="A163" s="13"/>
      <c r="B163" s="8"/>
      <c r="C163" s="8"/>
      <c r="D163" s="11">
        <f>IF(B163="","",IFERROR(INDEX(Clients!$E$2:$E$151,MATCH(B163,Clients!$A$2:$A$151,0)),0))</f>
      </c>
      <c r="E163" s="11">
        <f>IF(B163="","",IFERROR(INDEX(Clients!$F$2:$F$151,MATCH(B163,Clients!$A$2:$A$151,0)),0))</f>
      </c>
      <c r="F163" s="12">
        <f>IF(OR(B163="",C163=""),"",IFERROR(INDEX(Settings!$B$2:$B$11,MATCH(C163,Settings!$A$2:$A$11,0)),0)+D163*IFERROR(INDEX(Settings!$C$2:$C$11,MATCH(C163,Settings!$A$2:$A$11,0)),0)+E163*IFERROR(INDEX(Settings!$D$2:$D$11,MATCH(C163,Settings!$A$2:$A$11,0)),0))</f>
      </c>
      <c r="G163" s="9"/>
      <c r="H163" s="12">
        <f>IF(F163="","",IF(G163="",F163,G163))</f>
      </c>
      <c r="I163" s="8"/>
      <c r="J163" s="11">
        <f>IF(A163="","",MONTH(A163))</f>
      </c>
      <c r="K163" s="11">
        <f>IF(A163="","",YEAR(A163))</f>
      </c>
    </row>
    <row r="164" spans="1:11" x14ac:dyDescent="0.25">
      <c r="A164" s="13"/>
      <c r="B164" s="8"/>
      <c r="C164" s="8"/>
      <c r="D164" s="11">
        <f>IF(B164="","",IFERROR(INDEX(Clients!$E$2:$E$151,MATCH(B164,Clients!$A$2:$A$151,0)),0))</f>
      </c>
      <c r="E164" s="11">
        <f>IF(B164="","",IFERROR(INDEX(Clients!$F$2:$F$151,MATCH(B164,Clients!$A$2:$A$151,0)),0))</f>
      </c>
      <c r="F164" s="12">
        <f>IF(OR(B164="",C164=""),"",IFERROR(INDEX(Settings!$B$2:$B$11,MATCH(C164,Settings!$A$2:$A$11,0)),0)+D164*IFERROR(INDEX(Settings!$C$2:$C$11,MATCH(C164,Settings!$A$2:$A$11,0)),0)+E164*IFERROR(INDEX(Settings!$D$2:$D$11,MATCH(C164,Settings!$A$2:$A$11,0)),0))</f>
      </c>
      <c r="G164" s="9"/>
      <c r="H164" s="12">
        <f>IF(F164="","",IF(G164="",F164,G164))</f>
      </c>
      <c r="I164" s="8"/>
      <c r="J164" s="11">
        <f>IF(A164="","",MONTH(A164))</f>
      </c>
      <c r="K164" s="11">
        <f>IF(A164="","",YEAR(A164))</f>
      </c>
    </row>
    <row r="165" spans="1:11" x14ac:dyDescent="0.25">
      <c r="A165" s="13"/>
      <c r="B165" s="8"/>
      <c r="C165" s="8"/>
      <c r="D165" s="11">
        <f>IF(B165="","",IFERROR(INDEX(Clients!$E$2:$E$151,MATCH(B165,Clients!$A$2:$A$151,0)),0))</f>
      </c>
      <c r="E165" s="11">
        <f>IF(B165="","",IFERROR(INDEX(Clients!$F$2:$F$151,MATCH(B165,Clients!$A$2:$A$151,0)),0))</f>
      </c>
      <c r="F165" s="12">
        <f>IF(OR(B165="",C165=""),"",IFERROR(INDEX(Settings!$B$2:$B$11,MATCH(C165,Settings!$A$2:$A$11,0)),0)+D165*IFERROR(INDEX(Settings!$C$2:$C$11,MATCH(C165,Settings!$A$2:$A$11,0)),0)+E165*IFERROR(INDEX(Settings!$D$2:$D$11,MATCH(C165,Settings!$A$2:$A$11,0)),0))</f>
      </c>
      <c r="G165" s="9"/>
      <c r="H165" s="12">
        <f>IF(F165="","",IF(G165="",F165,G165))</f>
      </c>
      <c r="I165" s="8"/>
      <c r="J165" s="11">
        <f>IF(A165="","",MONTH(A165))</f>
      </c>
      <c r="K165" s="11">
        <f>IF(A165="","",YEAR(A165))</f>
      </c>
    </row>
    <row r="166" spans="1:11" x14ac:dyDescent="0.25">
      <c r="A166" s="13"/>
      <c r="B166" s="8"/>
      <c r="C166" s="8"/>
      <c r="D166" s="11">
        <f>IF(B166="","",IFERROR(INDEX(Clients!$E$2:$E$151,MATCH(B166,Clients!$A$2:$A$151,0)),0))</f>
      </c>
      <c r="E166" s="11">
        <f>IF(B166="","",IFERROR(INDEX(Clients!$F$2:$F$151,MATCH(B166,Clients!$A$2:$A$151,0)),0))</f>
      </c>
      <c r="F166" s="12">
        <f>IF(OR(B166="",C166=""),"",IFERROR(INDEX(Settings!$B$2:$B$11,MATCH(C166,Settings!$A$2:$A$11,0)),0)+D166*IFERROR(INDEX(Settings!$C$2:$C$11,MATCH(C166,Settings!$A$2:$A$11,0)),0)+E166*IFERROR(INDEX(Settings!$D$2:$D$11,MATCH(C166,Settings!$A$2:$A$11,0)),0))</f>
      </c>
      <c r="G166" s="9"/>
      <c r="H166" s="12">
        <f>IF(F166="","",IF(G166="",F166,G166))</f>
      </c>
      <c r="I166" s="8"/>
      <c r="J166" s="11">
        <f>IF(A166="","",MONTH(A166))</f>
      </c>
      <c r="K166" s="11">
        <f>IF(A166="","",YEAR(A166))</f>
      </c>
    </row>
    <row r="167" spans="1:11" x14ac:dyDescent="0.25">
      <c r="A167" s="13"/>
      <c r="B167" s="8"/>
      <c r="C167" s="8"/>
      <c r="D167" s="11">
        <f>IF(B167="","",IFERROR(INDEX(Clients!$E$2:$E$151,MATCH(B167,Clients!$A$2:$A$151,0)),0))</f>
      </c>
      <c r="E167" s="11">
        <f>IF(B167="","",IFERROR(INDEX(Clients!$F$2:$F$151,MATCH(B167,Clients!$A$2:$A$151,0)),0))</f>
      </c>
      <c r="F167" s="12">
        <f>IF(OR(B167="",C167=""),"",IFERROR(INDEX(Settings!$B$2:$B$11,MATCH(C167,Settings!$A$2:$A$11,0)),0)+D167*IFERROR(INDEX(Settings!$C$2:$C$11,MATCH(C167,Settings!$A$2:$A$11,0)),0)+E167*IFERROR(INDEX(Settings!$D$2:$D$11,MATCH(C167,Settings!$A$2:$A$11,0)),0))</f>
      </c>
      <c r="G167" s="9"/>
      <c r="H167" s="12">
        <f>IF(F167="","",IF(G167="",F167,G167))</f>
      </c>
      <c r="I167" s="8"/>
      <c r="J167" s="11">
        <f>IF(A167="","",MONTH(A167))</f>
      </c>
      <c r="K167" s="11">
        <f>IF(A167="","",YEAR(A167))</f>
      </c>
    </row>
    <row r="168" spans="1:11" x14ac:dyDescent="0.25">
      <c r="A168" s="13"/>
      <c r="B168" s="8"/>
      <c r="C168" s="8"/>
      <c r="D168" s="11">
        <f>IF(B168="","",IFERROR(INDEX(Clients!$E$2:$E$151,MATCH(B168,Clients!$A$2:$A$151,0)),0))</f>
      </c>
      <c r="E168" s="11">
        <f>IF(B168="","",IFERROR(INDEX(Clients!$F$2:$F$151,MATCH(B168,Clients!$A$2:$A$151,0)),0))</f>
      </c>
      <c r="F168" s="12">
        <f>IF(OR(B168="",C168=""),"",IFERROR(INDEX(Settings!$B$2:$B$11,MATCH(C168,Settings!$A$2:$A$11,0)),0)+D168*IFERROR(INDEX(Settings!$C$2:$C$11,MATCH(C168,Settings!$A$2:$A$11,0)),0)+E168*IFERROR(INDEX(Settings!$D$2:$D$11,MATCH(C168,Settings!$A$2:$A$11,0)),0))</f>
      </c>
      <c r="G168" s="9"/>
      <c r="H168" s="12">
        <f>IF(F168="","",IF(G168="",F168,G168))</f>
      </c>
      <c r="I168" s="8"/>
      <c r="J168" s="11">
        <f>IF(A168="","",MONTH(A168))</f>
      </c>
      <c r="K168" s="11">
        <f>IF(A168="","",YEAR(A168))</f>
      </c>
    </row>
    <row r="169" spans="1:11" x14ac:dyDescent="0.25">
      <c r="A169" s="13"/>
      <c r="B169" s="8"/>
      <c r="C169" s="8"/>
      <c r="D169" s="11">
        <f>IF(B169="","",IFERROR(INDEX(Clients!$E$2:$E$151,MATCH(B169,Clients!$A$2:$A$151,0)),0))</f>
      </c>
      <c r="E169" s="11">
        <f>IF(B169="","",IFERROR(INDEX(Clients!$F$2:$F$151,MATCH(B169,Clients!$A$2:$A$151,0)),0))</f>
      </c>
      <c r="F169" s="12">
        <f>IF(OR(B169="",C169=""),"",IFERROR(INDEX(Settings!$B$2:$B$11,MATCH(C169,Settings!$A$2:$A$11,0)),0)+D169*IFERROR(INDEX(Settings!$C$2:$C$11,MATCH(C169,Settings!$A$2:$A$11,0)),0)+E169*IFERROR(INDEX(Settings!$D$2:$D$11,MATCH(C169,Settings!$A$2:$A$11,0)),0))</f>
      </c>
      <c r="G169" s="9"/>
      <c r="H169" s="12">
        <f>IF(F169="","",IF(G169="",F169,G169))</f>
      </c>
      <c r="I169" s="8"/>
      <c r="J169" s="11">
        <f>IF(A169="","",MONTH(A169))</f>
      </c>
      <c r="K169" s="11">
        <f>IF(A169="","",YEAR(A169))</f>
      </c>
    </row>
    <row r="170" spans="1:11" x14ac:dyDescent="0.25">
      <c r="A170" s="13"/>
      <c r="B170" s="8"/>
      <c r="C170" s="8"/>
      <c r="D170" s="11">
        <f>IF(B170="","",IFERROR(INDEX(Clients!$E$2:$E$151,MATCH(B170,Clients!$A$2:$A$151,0)),0))</f>
      </c>
      <c r="E170" s="11">
        <f>IF(B170="","",IFERROR(INDEX(Clients!$F$2:$F$151,MATCH(B170,Clients!$A$2:$A$151,0)),0))</f>
      </c>
      <c r="F170" s="12">
        <f>IF(OR(B170="",C170=""),"",IFERROR(INDEX(Settings!$B$2:$B$11,MATCH(C170,Settings!$A$2:$A$11,0)),0)+D170*IFERROR(INDEX(Settings!$C$2:$C$11,MATCH(C170,Settings!$A$2:$A$11,0)),0)+E170*IFERROR(INDEX(Settings!$D$2:$D$11,MATCH(C170,Settings!$A$2:$A$11,0)),0))</f>
      </c>
      <c r="G170" s="9"/>
      <c r="H170" s="12">
        <f>IF(F170="","",IF(G170="",F170,G170))</f>
      </c>
      <c r="I170" s="8"/>
      <c r="J170" s="11">
        <f>IF(A170="","",MONTH(A170))</f>
      </c>
      <c r="K170" s="11">
        <f>IF(A170="","",YEAR(A170))</f>
      </c>
    </row>
    <row r="171" spans="1:11" x14ac:dyDescent="0.25">
      <c r="A171" s="13"/>
      <c r="B171" s="8"/>
      <c r="C171" s="8"/>
      <c r="D171" s="11">
        <f>IF(B171="","",IFERROR(INDEX(Clients!$E$2:$E$151,MATCH(B171,Clients!$A$2:$A$151,0)),0))</f>
      </c>
      <c r="E171" s="11">
        <f>IF(B171="","",IFERROR(INDEX(Clients!$F$2:$F$151,MATCH(B171,Clients!$A$2:$A$151,0)),0))</f>
      </c>
      <c r="F171" s="12">
        <f>IF(OR(B171="",C171=""),"",IFERROR(INDEX(Settings!$B$2:$B$11,MATCH(C171,Settings!$A$2:$A$11,0)),0)+D171*IFERROR(INDEX(Settings!$C$2:$C$11,MATCH(C171,Settings!$A$2:$A$11,0)),0)+E171*IFERROR(INDEX(Settings!$D$2:$D$11,MATCH(C171,Settings!$A$2:$A$11,0)),0))</f>
      </c>
      <c r="G171" s="9"/>
      <c r="H171" s="12">
        <f>IF(F171="","",IF(G171="",F171,G171))</f>
      </c>
      <c r="I171" s="8"/>
      <c r="J171" s="11">
        <f>IF(A171="","",MONTH(A171))</f>
      </c>
      <c r="K171" s="11">
        <f>IF(A171="","",YEAR(A171))</f>
      </c>
    </row>
    <row r="172" spans="1:11" x14ac:dyDescent="0.25">
      <c r="A172" s="13"/>
      <c r="B172" s="8"/>
      <c r="C172" s="8"/>
      <c r="D172" s="11">
        <f>IF(B172="","",IFERROR(INDEX(Clients!$E$2:$E$151,MATCH(B172,Clients!$A$2:$A$151,0)),0))</f>
      </c>
      <c r="E172" s="11">
        <f>IF(B172="","",IFERROR(INDEX(Clients!$F$2:$F$151,MATCH(B172,Clients!$A$2:$A$151,0)),0))</f>
      </c>
      <c r="F172" s="12">
        <f>IF(OR(B172="",C172=""),"",IFERROR(INDEX(Settings!$B$2:$B$11,MATCH(C172,Settings!$A$2:$A$11,0)),0)+D172*IFERROR(INDEX(Settings!$C$2:$C$11,MATCH(C172,Settings!$A$2:$A$11,0)),0)+E172*IFERROR(INDEX(Settings!$D$2:$D$11,MATCH(C172,Settings!$A$2:$A$11,0)),0))</f>
      </c>
      <c r="G172" s="9"/>
      <c r="H172" s="12">
        <f>IF(F172="","",IF(G172="",F172,G172))</f>
      </c>
      <c r="I172" s="8"/>
      <c r="J172" s="11">
        <f>IF(A172="","",MONTH(A172))</f>
      </c>
      <c r="K172" s="11">
        <f>IF(A172="","",YEAR(A172))</f>
      </c>
    </row>
    <row r="173" spans="1:11" x14ac:dyDescent="0.25">
      <c r="A173" s="13"/>
      <c r="B173" s="8"/>
      <c r="C173" s="8"/>
      <c r="D173" s="11">
        <f>IF(B173="","",IFERROR(INDEX(Clients!$E$2:$E$151,MATCH(B173,Clients!$A$2:$A$151,0)),0))</f>
      </c>
      <c r="E173" s="11">
        <f>IF(B173="","",IFERROR(INDEX(Clients!$F$2:$F$151,MATCH(B173,Clients!$A$2:$A$151,0)),0))</f>
      </c>
      <c r="F173" s="12">
        <f>IF(OR(B173="",C173=""),"",IFERROR(INDEX(Settings!$B$2:$B$11,MATCH(C173,Settings!$A$2:$A$11,0)),0)+D173*IFERROR(INDEX(Settings!$C$2:$C$11,MATCH(C173,Settings!$A$2:$A$11,0)),0)+E173*IFERROR(INDEX(Settings!$D$2:$D$11,MATCH(C173,Settings!$A$2:$A$11,0)),0))</f>
      </c>
      <c r="G173" s="9"/>
      <c r="H173" s="12">
        <f>IF(F173="","",IF(G173="",F173,G173))</f>
      </c>
      <c r="I173" s="8"/>
      <c r="J173" s="11">
        <f>IF(A173="","",MONTH(A173))</f>
      </c>
      <c r="K173" s="11">
        <f>IF(A173="","",YEAR(A173))</f>
      </c>
    </row>
    <row r="174" spans="1:11" x14ac:dyDescent="0.25">
      <c r="A174" s="13"/>
      <c r="B174" s="8"/>
      <c r="C174" s="8"/>
      <c r="D174" s="11">
        <f>IF(B174="","",IFERROR(INDEX(Clients!$E$2:$E$151,MATCH(B174,Clients!$A$2:$A$151,0)),0))</f>
      </c>
      <c r="E174" s="11">
        <f>IF(B174="","",IFERROR(INDEX(Clients!$F$2:$F$151,MATCH(B174,Clients!$A$2:$A$151,0)),0))</f>
      </c>
      <c r="F174" s="12">
        <f>IF(OR(B174="",C174=""),"",IFERROR(INDEX(Settings!$B$2:$B$11,MATCH(C174,Settings!$A$2:$A$11,0)),0)+D174*IFERROR(INDEX(Settings!$C$2:$C$11,MATCH(C174,Settings!$A$2:$A$11,0)),0)+E174*IFERROR(INDEX(Settings!$D$2:$D$11,MATCH(C174,Settings!$A$2:$A$11,0)),0))</f>
      </c>
      <c r="G174" s="9"/>
      <c r="H174" s="12">
        <f>IF(F174="","",IF(G174="",F174,G174))</f>
      </c>
      <c r="I174" s="8"/>
      <c r="J174" s="11">
        <f>IF(A174="","",MONTH(A174))</f>
      </c>
      <c r="K174" s="11">
        <f>IF(A174="","",YEAR(A174))</f>
      </c>
    </row>
    <row r="175" spans="1:11" x14ac:dyDescent="0.25">
      <c r="A175" s="13"/>
      <c r="B175" s="8"/>
      <c r="C175" s="8"/>
      <c r="D175" s="11">
        <f>IF(B175="","",IFERROR(INDEX(Clients!$E$2:$E$151,MATCH(B175,Clients!$A$2:$A$151,0)),0))</f>
      </c>
      <c r="E175" s="11">
        <f>IF(B175="","",IFERROR(INDEX(Clients!$F$2:$F$151,MATCH(B175,Clients!$A$2:$A$151,0)),0))</f>
      </c>
      <c r="F175" s="12">
        <f>IF(OR(B175="",C175=""),"",IFERROR(INDEX(Settings!$B$2:$B$11,MATCH(C175,Settings!$A$2:$A$11,0)),0)+D175*IFERROR(INDEX(Settings!$C$2:$C$11,MATCH(C175,Settings!$A$2:$A$11,0)),0)+E175*IFERROR(INDEX(Settings!$D$2:$D$11,MATCH(C175,Settings!$A$2:$A$11,0)),0))</f>
      </c>
      <c r="G175" s="9"/>
      <c r="H175" s="12">
        <f>IF(F175="","",IF(G175="",F175,G175))</f>
      </c>
      <c r="I175" s="8"/>
      <c r="J175" s="11">
        <f>IF(A175="","",MONTH(A175))</f>
      </c>
      <c r="K175" s="11">
        <f>IF(A175="","",YEAR(A175))</f>
      </c>
    </row>
    <row r="176" spans="1:11" x14ac:dyDescent="0.25">
      <c r="A176" s="13"/>
      <c r="B176" s="8"/>
      <c r="C176" s="8"/>
      <c r="D176" s="11">
        <f>IF(B176="","",IFERROR(INDEX(Clients!$E$2:$E$151,MATCH(B176,Clients!$A$2:$A$151,0)),0))</f>
      </c>
      <c r="E176" s="11">
        <f>IF(B176="","",IFERROR(INDEX(Clients!$F$2:$F$151,MATCH(B176,Clients!$A$2:$A$151,0)),0))</f>
      </c>
      <c r="F176" s="12">
        <f>IF(OR(B176="",C176=""),"",IFERROR(INDEX(Settings!$B$2:$B$11,MATCH(C176,Settings!$A$2:$A$11,0)),0)+D176*IFERROR(INDEX(Settings!$C$2:$C$11,MATCH(C176,Settings!$A$2:$A$11,0)),0)+E176*IFERROR(INDEX(Settings!$D$2:$D$11,MATCH(C176,Settings!$A$2:$A$11,0)),0))</f>
      </c>
      <c r="G176" s="9"/>
      <c r="H176" s="12">
        <f>IF(F176="","",IF(G176="",F176,G176))</f>
      </c>
      <c r="I176" s="8"/>
      <c r="J176" s="11">
        <f>IF(A176="","",MONTH(A176))</f>
      </c>
      <c r="K176" s="11">
        <f>IF(A176="","",YEAR(A176))</f>
      </c>
    </row>
    <row r="177" spans="1:11" x14ac:dyDescent="0.25">
      <c r="A177" s="13"/>
      <c r="B177" s="8"/>
      <c r="C177" s="8"/>
      <c r="D177" s="11">
        <f>IF(B177="","",IFERROR(INDEX(Clients!$E$2:$E$151,MATCH(B177,Clients!$A$2:$A$151,0)),0))</f>
      </c>
      <c r="E177" s="11">
        <f>IF(B177="","",IFERROR(INDEX(Clients!$F$2:$F$151,MATCH(B177,Clients!$A$2:$A$151,0)),0))</f>
      </c>
      <c r="F177" s="12">
        <f>IF(OR(B177="",C177=""),"",IFERROR(INDEX(Settings!$B$2:$B$11,MATCH(C177,Settings!$A$2:$A$11,0)),0)+D177*IFERROR(INDEX(Settings!$C$2:$C$11,MATCH(C177,Settings!$A$2:$A$11,0)),0)+E177*IFERROR(INDEX(Settings!$D$2:$D$11,MATCH(C177,Settings!$A$2:$A$11,0)),0))</f>
      </c>
      <c r="G177" s="9"/>
      <c r="H177" s="12">
        <f>IF(F177="","",IF(G177="",F177,G177))</f>
      </c>
      <c r="I177" s="8"/>
      <c r="J177" s="11">
        <f>IF(A177="","",MONTH(A177))</f>
      </c>
      <c r="K177" s="11">
        <f>IF(A177="","",YEAR(A177))</f>
      </c>
    </row>
    <row r="178" spans="1:11" x14ac:dyDescent="0.25">
      <c r="A178" s="13"/>
      <c r="B178" s="8"/>
      <c r="C178" s="8"/>
      <c r="D178" s="11">
        <f>IF(B178="","",IFERROR(INDEX(Clients!$E$2:$E$151,MATCH(B178,Clients!$A$2:$A$151,0)),0))</f>
      </c>
      <c r="E178" s="11">
        <f>IF(B178="","",IFERROR(INDEX(Clients!$F$2:$F$151,MATCH(B178,Clients!$A$2:$A$151,0)),0))</f>
      </c>
      <c r="F178" s="12">
        <f>IF(OR(B178="",C178=""),"",IFERROR(INDEX(Settings!$B$2:$B$11,MATCH(C178,Settings!$A$2:$A$11,0)),0)+D178*IFERROR(INDEX(Settings!$C$2:$C$11,MATCH(C178,Settings!$A$2:$A$11,0)),0)+E178*IFERROR(INDEX(Settings!$D$2:$D$11,MATCH(C178,Settings!$A$2:$A$11,0)),0))</f>
      </c>
      <c r="G178" s="9"/>
      <c r="H178" s="12">
        <f>IF(F178="","",IF(G178="",F178,G178))</f>
      </c>
      <c r="I178" s="8"/>
      <c r="J178" s="11">
        <f>IF(A178="","",MONTH(A178))</f>
      </c>
      <c r="K178" s="11">
        <f>IF(A178="","",YEAR(A178))</f>
      </c>
    </row>
    <row r="179" spans="1:11" x14ac:dyDescent="0.25">
      <c r="A179" s="13"/>
      <c r="B179" s="8"/>
      <c r="C179" s="8"/>
      <c r="D179" s="11">
        <f>IF(B179="","",IFERROR(INDEX(Clients!$E$2:$E$151,MATCH(B179,Clients!$A$2:$A$151,0)),0))</f>
      </c>
      <c r="E179" s="11">
        <f>IF(B179="","",IFERROR(INDEX(Clients!$F$2:$F$151,MATCH(B179,Clients!$A$2:$A$151,0)),0))</f>
      </c>
      <c r="F179" s="12">
        <f>IF(OR(B179="",C179=""),"",IFERROR(INDEX(Settings!$B$2:$B$11,MATCH(C179,Settings!$A$2:$A$11,0)),0)+D179*IFERROR(INDEX(Settings!$C$2:$C$11,MATCH(C179,Settings!$A$2:$A$11,0)),0)+E179*IFERROR(INDEX(Settings!$D$2:$D$11,MATCH(C179,Settings!$A$2:$A$11,0)),0))</f>
      </c>
      <c r="G179" s="9"/>
      <c r="H179" s="12">
        <f>IF(F179="","",IF(G179="",F179,G179))</f>
      </c>
      <c r="I179" s="8"/>
      <c r="J179" s="11">
        <f>IF(A179="","",MONTH(A179))</f>
      </c>
      <c r="K179" s="11">
        <f>IF(A179="","",YEAR(A179))</f>
      </c>
    </row>
    <row r="180" spans="1:11" x14ac:dyDescent="0.25">
      <c r="A180" s="13"/>
      <c r="B180" s="8"/>
      <c r="C180" s="8"/>
      <c r="D180" s="11">
        <f>IF(B180="","",IFERROR(INDEX(Clients!$E$2:$E$151,MATCH(B180,Clients!$A$2:$A$151,0)),0))</f>
      </c>
      <c r="E180" s="11">
        <f>IF(B180="","",IFERROR(INDEX(Clients!$F$2:$F$151,MATCH(B180,Clients!$A$2:$A$151,0)),0))</f>
      </c>
      <c r="F180" s="12">
        <f>IF(OR(B180="",C180=""),"",IFERROR(INDEX(Settings!$B$2:$B$11,MATCH(C180,Settings!$A$2:$A$11,0)),0)+D180*IFERROR(INDEX(Settings!$C$2:$C$11,MATCH(C180,Settings!$A$2:$A$11,0)),0)+E180*IFERROR(INDEX(Settings!$D$2:$D$11,MATCH(C180,Settings!$A$2:$A$11,0)),0))</f>
      </c>
      <c r="G180" s="9"/>
      <c r="H180" s="12">
        <f>IF(F180="","",IF(G180="",F180,G180))</f>
      </c>
      <c r="I180" s="8"/>
      <c r="J180" s="11">
        <f>IF(A180="","",MONTH(A180))</f>
      </c>
      <c r="K180" s="11">
        <f>IF(A180="","",YEAR(A180))</f>
      </c>
    </row>
    <row r="181" spans="1:11" x14ac:dyDescent="0.25">
      <c r="A181" s="13"/>
      <c r="B181" s="8"/>
      <c r="C181" s="8"/>
      <c r="D181" s="11">
        <f>IF(B181="","",IFERROR(INDEX(Clients!$E$2:$E$151,MATCH(B181,Clients!$A$2:$A$151,0)),0))</f>
      </c>
      <c r="E181" s="11">
        <f>IF(B181="","",IFERROR(INDEX(Clients!$F$2:$F$151,MATCH(B181,Clients!$A$2:$A$151,0)),0))</f>
      </c>
      <c r="F181" s="12">
        <f>IF(OR(B181="",C181=""),"",IFERROR(INDEX(Settings!$B$2:$B$11,MATCH(C181,Settings!$A$2:$A$11,0)),0)+D181*IFERROR(INDEX(Settings!$C$2:$C$11,MATCH(C181,Settings!$A$2:$A$11,0)),0)+E181*IFERROR(INDEX(Settings!$D$2:$D$11,MATCH(C181,Settings!$A$2:$A$11,0)),0))</f>
      </c>
      <c r="G181" s="9"/>
      <c r="H181" s="12">
        <f>IF(F181="","",IF(G181="",F181,G181))</f>
      </c>
      <c r="I181" s="8"/>
      <c r="J181" s="11">
        <f>IF(A181="","",MONTH(A181))</f>
      </c>
      <c r="K181" s="11">
        <f>IF(A181="","",YEAR(A181))</f>
      </c>
    </row>
    <row r="182" spans="1:11" x14ac:dyDescent="0.25">
      <c r="A182" s="13"/>
      <c r="B182" s="8"/>
      <c r="C182" s="8"/>
      <c r="D182" s="11">
        <f>IF(B182="","",IFERROR(INDEX(Clients!$E$2:$E$151,MATCH(B182,Clients!$A$2:$A$151,0)),0))</f>
      </c>
      <c r="E182" s="11">
        <f>IF(B182="","",IFERROR(INDEX(Clients!$F$2:$F$151,MATCH(B182,Clients!$A$2:$A$151,0)),0))</f>
      </c>
      <c r="F182" s="12">
        <f>IF(OR(B182="",C182=""),"",IFERROR(INDEX(Settings!$B$2:$B$11,MATCH(C182,Settings!$A$2:$A$11,0)),0)+D182*IFERROR(INDEX(Settings!$C$2:$C$11,MATCH(C182,Settings!$A$2:$A$11,0)),0)+E182*IFERROR(INDEX(Settings!$D$2:$D$11,MATCH(C182,Settings!$A$2:$A$11,0)),0))</f>
      </c>
      <c r="G182" s="9"/>
      <c r="H182" s="12">
        <f>IF(F182="","",IF(G182="",F182,G182))</f>
      </c>
      <c r="I182" s="8"/>
      <c r="J182" s="11">
        <f>IF(A182="","",MONTH(A182))</f>
      </c>
      <c r="K182" s="11">
        <f>IF(A182="","",YEAR(A182))</f>
      </c>
    </row>
    <row r="183" spans="1:11" x14ac:dyDescent="0.25">
      <c r="A183" s="13"/>
      <c r="B183" s="8"/>
      <c r="C183" s="8"/>
      <c r="D183" s="11">
        <f>IF(B183="","",IFERROR(INDEX(Clients!$E$2:$E$151,MATCH(B183,Clients!$A$2:$A$151,0)),0))</f>
      </c>
      <c r="E183" s="11">
        <f>IF(B183="","",IFERROR(INDEX(Clients!$F$2:$F$151,MATCH(B183,Clients!$A$2:$A$151,0)),0))</f>
      </c>
      <c r="F183" s="12">
        <f>IF(OR(B183="",C183=""),"",IFERROR(INDEX(Settings!$B$2:$B$11,MATCH(C183,Settings!$A$2:$A$11,0)),0)+D183*IFERROR(INDEX(Settings!$C$2:$C$11,MATCH(C183,Settings!$A$2:$A$11,0)),0)+E183*IFERROR(INDEX(Settings!$D$2:$D$11,MATCH(C183,Settings!$A$2:$A$11,0)),0))</f>
      </c>
      <c r="G183" s="9"/>
      <c r="H183" s="12">
        <f>IF(F183="","",IF(G183="",F183,G183))</f>
      </c>
      <c r="I183" s="8"/>
      <c r="J183" s="11">
        <f>IF(A183="","",MONTH(A183))</f>
      </c>
      <c r="K183" s="11">
        <f>IF(A183="","",YEAR(A183))</f>
      </c>
    </row>
    <row r="184" spans="1:11" x14ac:dyDescent="0.25">
      <c r="A184" s="13"/>
      <c r="B184" s="8"/>
      <c r="C184" s="8"/>
      <c r="D184" s="11">
        <f>IF(B184="","",IFERROR(INDEX(Clients!$E$2:$E$151,MATCH(B184,Clients!$A$2:$A$151,0)),0))</f>
      </c>
      <c r="E184" s="11">
        <f>IF(B184="","",IFERROR(INDEX(Clients!$F$2:$F$151,MATCH(B184,Clients!$A$2:$A$151,0)),0))</f>
      </c>
      <c r="F184" s="12">
        <f>IF(OR(B184="",C184=""),"",IFERROR(INDEX(Settings!$B$2:$B$11,MATCH(C184,Settings!$A$2:$A$11,0)),0)+D184*IFERROR(INDEX(Settings!$C$2:$C$11,MATCH(C184,Settings!$A$2:$A$11,0)),0)+E184*IFERROR(INDEX(Settings!$D$2:$D$11,MATCH(C184,Settings!$A$2:$A$11,0)),0))</f>
      </c>
      <c r="G184" s="9"/>
      <c r="H184" s="12">
        <f>IF(F184="","",IF(G184="",F184,G184))</f>
      </c>
      <c r="I184" s="8"/>
      <c r="J184" s="11">
        <f>IF(A184="","",MONTH(A184))</f>
      </c>
      <c r="K184" s="11">
        <f>IF(A184="","",YEAR(A184))</f>
      </c>
    </row>
    <row r="185" spans="1:11" x14ac:dyDescent="0.25">
      <c r="A185" s="13"/>
      <c r="B185" s="8"/>
      <c r="C185" s="8"/>
      <c r="D185" s="11">
        <f>IF(B185="","",IFERROR(INDEX(Clients!$E$2:$E$151,MATCH(B185,Clients!$A$2:$A$151,0)),0))</f>
      </c>
      <c r="E185" s="11">
        <f>IF(B185="","",IFERROR(INDEX(Clients!$F$2:$F$151,MATCH(B185,Clients!$A$2:$A$151,0)),0))</f>
      </c>
      <c r="F185" s="12">
        <f>IF(OR(B185="",C185=""),"",IFERROR(INDEX(Settings!$B$2:$B$11,MATCH(C185,Settings!$A$2:$A$11,0)),0)+D185*IFERROR(INDEX(Settings!$C$2:$C$11,MATCH(C185,Settings!$A$2:$A$11,0)),0)+E185*IFERROR(INDEX(Settings!$D$2:$D$11,MATCH(C185,Settings!$A$2:$A$11,0)),0))</f>
      </c>
      <c r="G185" s="9"/>
      <c r="H185" s="12">
        <f>IF(F185="","",IF(G185="",F185,G185))</f>
      </c>
      <c r="I185" s="8"/>
      <c r="J185" s="11">
        <f>IF(A185="","",MONTH(A185))</f>
      </c>
      <c r="K185" s="11">
        <f>IF(A185="","",YEAR(A185))</f>
      </c>
    </row>
    <row r="186" spans="1:11" x14ac:dyDescent="0.25">
      <c r="A186" s="13"/>
      <c r="B186" s="8"/>
      <c r="C186" s="8"/>
      <c r="D186" s="11">
        <f>IF(B186="","",IFERROR(INDEX(Clients!$E$2:$E$151,MATCH(B186,Clients!$A$2:$A$151,0)),0))</f>
      </c>
      <c r="E186" s="11">
        <f>IF(B186="","",IFERROR(INDEX(Clients!$F$2:$F$151,MATCH(B186,Clients!$A$2:$A$151,0)),0))</f>
      </c>
      <c r="F186" s="12">
        <f>IF(OR(B186="",C186=""),"",IFERROR(INDEX(Settings!$B$2:$B$11,MATCH(C186,Settings!$A$2:$A$11,0)),0)+D186*IFERROR(INDEX(Settings!$C$2:$C$11,MATCH(C186,Settings!$A$2:$A$11,0)),0)+E186*IFERROR(INDEX(Settings!$D$2:$D$11,MATCH(C186,Settings!$A$2:$A$11,0)),0))</f>
      </c>
      <c r="G186" s="9"/>
      <c r="H186" s="12">
        <f>IF(F186="","",IF(G186="",F186,G186))</f>
      </c>
      <c r="I186" s="8"/>
      <c r="J186" s="11">
        <f>IF(A186="","",MONTH(A186))</f>
      </c>
      <c r="K186" s="11">
        <f>IF(A186="","",YEAR(A186))</f>
      </c>
    </row>
    <row r="187" spans="1:11" x14ac:dyDescent="0.25">
      <c r="A187" s="13"/>
      <c r="B187" s="8"/>
      <c r="C187" s="8"/>
      <c r="D187" s="11">
        <f>IF(B187="","",IFERROR(INDEX(Clients!$E$2:$E$151,MATCH(B187,Clients!$A$2:$A$151,0)),0))</f>
      </c>
      <c r="E187" s="11">
        <f>IF(B187="","",IFERROR(INDEX(Clients!$F$2:$F$151,MATCH(B187,Clients!$A$2:$A$151,0)),0))</f>
      </c>
      <c r="F187" s="12">
        <f>IF(OR(B187="",C187=""),"",IFERROR(INDEX(Settings!$B$2:$B$11,MATCH(C187,Settings!$A$2:$A$11,0)),0)+D187*IFERROR(INDEX(Settings!$C$2:$C$11,MATCH(C187,Settings!$A$2:$A$11,0)),0)+E187*IFERROR(INDEX(Settings!$D$2:$D$11,MATCH(C187,Settings!$A$2:$A$11,0)),0))</f>
      </c>
      <c r="G187" s="9"/>
      <c r="H187" s="12">
        <f>IF(F187="","",IF(G187="",F187,G187))</f>
      </c>
      <c r="I187" s="8"/>
      <c r="J187" s="11">
        <f>IF(A187="","",MONTH(A187))</f>
      </c>
      <c r="K187" s="11">
        <f>IF(A187="","",YEAR(A187))</f>
      </c>
    </row>
    <row r="188" spans="1:11" x14ac:dyDescent="0.25">
      <c r="A188" s="13"/>
      <c r="B188" s="8"/>
      <c r="C188" s="8"/>
      <c r="D188" s="11">
        <f>IF(B188="","",IFERROR(INDEX(Clients!$E$2:$E$151,MATCH(B188,Clients!$A$2:$A$151,0)),0))</f>
      </c>
      <c r="E188" s="11">
        <f>IF(B188="","",IFERROR(INDEX(Clients!$F$2:$F$151,MATCH(B188,Clients!$A$2:$A$151,0)),0))</f>
      </c>
      <c r="F188" s="12">
        <f>IF(OR(B188="",C188=""),"",IFERROR(INDEX(Settings!$B$2:$B$11,MATCH(C188,Settings!$A$2:$A$11,0)),0)+D188*IFERROR(INDEX(Settings!$C$2:$C$11,MATCH(C188,Settings!$A$2:$A$11,0)),0)+E188*IFERROR(INDEX(Settings!$D$2:$D$11,MATCH(C188,Settings!$A$2:$A$11,0)),0))</f>
      </c>
      <c r="G188" s="9"/>
      <c r="H188" s="12">
        <f>IF(F188="","",IF(G188="",F188,G188))</f>
      </c>
      <c r="I188" s="8"/>
      <c r="J188" s="11">
        <f>IF(A188="","",MONTH(A188))</f>
      </c>
      <c r="K188" s="11">
        <f>IF(A188="","",YEAR(A188))</f>
      </c>
    </row>
    <row r="189" spans="1:11" x14ac:dyDescent="0.25">
      <c r="A189" s="13"/>
      <c r="B189" s="8"/>
      <c r="C189" s="8"/>
      <c r="D189" s="11">
        <f>IF(B189="","",IFERROR(INDEX(Clients!$E$2:$E$151,MATCH(B189,Clients!$A$2:$A$151,0)),0))</f>
      </c>
      <c r="E189" s="11">
        <f>IF(B189="","",IFERROR(INDEX(Clients!$F$2:$F$151,MATCH(B189,Clients!$A$2:$A$151,0)),0))</f>
      </c>
      <c r="F189" s="12">
        <f>IF(OR(B189="",C189=""),"",IFERROR(INDEX(Settings!$B$2:$B$11,MATCH(C189,Settings!$A$2:$A$11,0)),0)+D189*IFERROR(INDEX(Settings!$C$2:$C$11,MATCH(C189,Settings!$A$2:$A$11,0)),0)+E189*IFERROR(INDEX(Settings!$D$2:$D$11,MATCH(C189,Settings!$A$2:$A$11,0)),0))</f>
      </c>
      <c r="G189" s="9"/>
      <c r="H189" s="12">
        <f>IF(F189="","",IF(G189="",F189,G189))</f>
      </c>
      <c r="I189" s="8"/>
      <c r="J189" s="11">
        <f>IF(A189="","",MONTH(A189))</f>
      </c>
      <c r="K189" s="11">
        <f>IF(A189="","",YEAR(A189))</f>
      </c>
    </row>
    <row r="190" spans="1:11" x14ac:dyDescent="0.25">
      <c r="A190" s="13"/>
      <c r="B190" s="8"/>
      <c r="C190" s="8"/>
      <c r="D190" s="11">
        <f>IF(B190="","",IFERROR(INDEX(Clients!$E$2:$E$151,MATCH(B190,Clients!$A$2:$A$151,0)),0))</f>
      </c>
      <c r="E190" s="11">
        <f>IF(B190="","",IFERROR(INDEX(Clients!$F$2:$F$151,MATCH(B190,Clients!$A$2:$A$151,0)),0))</f>
      </c>
      <c r="F190" s="12">
        <f>IF(OR(B190="",C190=""),"",IFERROR(INDEX(Settings!$B$2:$B$11,MATCH(C190,Settings!$A$2:$A$11,0)),0)+D190*IFERROR(INDEX(Settings!$C$2:$C$11,MATCH(C190,Settings!$A$2:$A$11,0)),0)+E190*IFERROR(INDEX(Settings!$D$2:$D$11,MATCH(C190,Settings!$A$2:$A$11,0)),0))</f>
      </c>
      <c r="G190" s="9"/>
      <c r="H190" s="12">
        <f>IF(F190="","",IF(G190="",F190,G190))</f>
      </c>
      <c r="I190" s="8"/>
      <c r="J190" s="11">
        <f>IF(A190="","",MONTH(A190))</f>
      </c>
      <c r="K190" s="11">
        <f>IF(A190="","",YEAR(A190))</f>
      </c>
    </row>
    <row r="191" spans="1:11" x14ac:dyDescent="0.25">
      <c r="A191" s="13"/>
      <c r="B191" s="8"/>
      <c r="C191" s="8"/>
      <c r="D191" s="11">
        <f>IF(B191="","",IFERROR(INDEX(Clients!$E$2:$E$151,MATCH(B191,Clients!$A$2:$A$151,0)),0))</f>
      </c>
      <c r="E191" s="11">
        <f>IF(B191="","",IFERROR(INDEX(Clients!$F$2:$F$151,MATCH(B191,Clients!$A$2:$A$151,0)),0))</f>
      </c>
      <c r="F191" s="12">
        <f>IF(OR(B191="",C191=""),"",IFERROR(INDEX(Settings!$B$2:$B$11,MATCH(C191,Settings!$A$2:$A$11,0)),0)+D191*IFERROR(INDEX(Settings!$C$2:$C$11,MATCH(C191,Settings!$A$2:$A$11,0)),0)+E191*IFERROR(INDEX(Settings!$D$2:$D$11,MATCH(C191,Settings!$A$2:$A$11,0)),0))</f>
      </c>
      <c r="G191" s="9"/>
      <c r="H191" s="12">
        <f>IF(F191="","",IF(G191="",F191,G191))</f>
      </c>
      <c r="I191" s="8"/>
      <c r="J191" s="11">
        <f>IF(A191="","",MONTH(A191))</f>
      </c>
      <c r="K191" s="11">
        <f>IF(A191="","",YEAR(A191))</f>
      </c>
    </row>
    <row r="192" spans="1:11" x14ac:dyDescent="0.25">
      <c r="A192" s="13"/>
      <c r="B192" s="8"/>
      <c r="C192" s="8"/>
      <c r="D192" s="11">
        <f>IF(B192="","",IFERROR(INDEX(Clients!$E$2:$E$151,MATCH(B192,Clients!$A$2:$A$151,0)),0))</f>
      </c>
      <c r="E192" s="11">
        <f>IF(B192="","",IFERROR(INDEX(Clients!$F$2:$F$151,MATCH(B192,Clients!$A$2:$A$151,0)),0))</f>
      </c>
      <c r="F192" s="12">
        <f>IF(OR(B192="",C192=""),"",IFERROR(INDEX(Settings!$B$2:$B$11,MATCH(C192,Settings!$A$2:$A$11,0)),0)+D192*IFERROR(INDEX(Settings!$C$2:$C$11,MATCH(C192,Settings!$A$2:$A$11,0)),0)+E192*IFERROR(INDEX(Settings!$D$2:$D$11,MATCH(C192,Settings!$A$2:$A$11,0)),0))</f>
      </c>
      <c r="G192" s="9"/>
      <c r="H192" s="12">
        <f>IF(F192="","",IF(G192="",F192,G192))</f>
      </c>
      <c r="I192" s="8"/>
      <c r="J192" s="11">
        <f>IF(A192="","",MONTH(A192))</f>
      </c>
      <c r="K192" s="11">
        <f>IF(A192="","",YEAR(A192))</f>
      </c>
    </row>
    <row r="193" spans="1:11" x14ac:dyDescent="0.25">
      <c r="A193" s="13"/>
      <c r="B193" s="8"/>
      <c r="C193" s="8"/>
      <c r="D193" s="11">
        <f>IF(B193="","",IFERROR(INDEX(Clients!$E$2:$E$151,MATCH(B193,Clients!$A$2:$A$151,0)),0))</f>
      </c>
      <c r="E193" s="11">
        <f>IF(B193="","",IFERROR(INDEX(Clients!$F$2:$F$151,MATCH(B193,Clients!$A$2:$A$151,0)),0))</f>
      </c>
      <c r="F193" s="12">
        <f>IF(OR(B193="",C193=""),"",IFERROR(INDEX(Settings!$B$2:$B$11,MATCH(C193,Settings!$A$2:$A$11,0)),0)+D193*IFERROR(INDEX(Settings!$C$2:$C$11,MATCH(C193,Settings!$A$2:$A$11,0)),0)+E193*IFERROR(INDEX(Settings!$D$2:$D$11,MATCH(C193,Settings!$A$2:$A$11,0)),0))</f>
      </c>
      <c r="G193" s="9"/>
      <c r="H193" s="12">
        <f>IF(F193="","",IF(G193="",F193,G193))</f>
      </c>
      <c r="I193" s="8"/>
      <c r="J193" s="11">
        <f>IF(A193="","",MONTH(A193))</f>
      </c>
      <c r="K193" s="11">
        <f>IF(A193="","",YEAR(A193))</f>
      </c>
    </row>
    <row r="194" spans="1:11" x14ac:dyDescent="0.25">
      <c r="A194" s="13"/>
      <c r="B194" s="8"/>
      <c r="C194" s="8"/>
      <c r="D194" s="11">
        <f>IF(B194="","",IFERROR(INDEX(Clients!$E$2:$E$151,MATCH(B194,Clients!$A$2:$A$151,0)),0))</f>
      </c>
      <c r="E194" s="11">
        <f>IF(B194="","",IFERROR(INDEX(Clients!$F$2:$F$151,MATCH(B194,Clients!$A$2:$A$151,0)),0))</f>
      </c>
      <c r="F194" s="12">
        <f>IF(OR(B194="",C194=""),"",IFERROR(INDEX(Settings!$B$2:$B$11,MATCH(C194,Settings!$A$2:$A$11,0)),0)+D194*IFERROR(INDEX(Settings!$C$2:$C$11,MATCH(C194,Settings!$A$2:$A$11,0)),0)+E194*IFERROR(INDEX(Settings!$D$2:$D$11,MATCH(C194,Settings!$A$2:$A$11,0)),0))</f>
      </c>
      <c r="G194" s="9"/>
      <c r="H194" s="12">
        <f>IF(F194="","",IF(G194="",F194,G194))</f>
      </c>
      <c r="I194" s="8"/>
      <c r="J194" s="11">
        <f>IF(A194="","",MONTH(A194))</f>
      </c>
      <c r="K194" s="11">
        <f>IF(A194="","",YEAR(A194))</f>
      </c>
    </row>
    <row r="195" spans="1:11" x14ac:dyDescent="0.25">
      <c r="A195" s="13"/>
      <c r="B195" s="8"/>
      <c r="C195" s="8"/>
      <c r="D195" s="11">
        <f>IF(B195="","",IFERROR(INDEX(Clients!$E$2:$E$151,MATCH(B195,Clients!$A$2:$A$151,0)),0))</f>
      </c>
      <c r="E195" s="11">
        <f>IF(B195="","",IFERROR(INDEX(Clients!$F$2:$F$151,MATCH(B195,Clients!$A$2:$A$151,0)),0))</f>
      </c>
      <c r="F195" s="12">
        <f>IF(OR(B195="",C195=""),"",IFERROR(INDEX(Settings!$B$2:$B$11,MATCH(C195,Settings!$A$2:$A$11,0)),0)+D195*IFERROR(INDEX(Settings!$C$2:$C$11,MATCH(C195,Settings!$A$2:$A$11,0)),0)+E195*IFERROR(INDEX(Settings!$D$2:$D$11,MATCH(C195,Settings!$A$2:$A$11,0)),0))</f>
      </c>
      <c r="G195" s="9"/>
      <c r="H195" s="12">
        <f>IF(F195="","",IF(G195="",F195,G195))</f>
      </c>
      <c r="I195" s="8"/>
      <c r="J195" s="11">
        <f>IF(A195="","",MONTH(A195))</f>
      </c>
      <c r="K195" s="11">
        <f>IF(A195="","",YEAR(A195))</f>
      </c>
    </row>
    <row r="196" spans="1:11" x14ac:dyDescent="0.25">
      <c r="A196" s="13"/>
      <c r="B196" s="8"/>
      <c r="C196" s="8"/>
      <c r="D196" s="11">
        <f>IF(B196="","",IFERROR(INDEX(Clients!$E$2:$E$151,MATCH(B196,Clients!$A$2:$A$151,0)),0))</f>
      </c>
      <c r="E196" s="11">
        <f>IF(B196="","",IFERROR(INDEX(Clients!$F$2:$F$151,MATCH(B196,Clients!$A$2:$A$151,0)),0))</f>
      </c>
      <c r="F196" s="12">
        <f>IF(OR(B196="",C196=""),"",IFERROR(INDEX(Settings!$B$2:$B$11,MATCH(C196,Settings!$A$2:$A$11,0)),0)+D196*IFERROR(INDEX(Settings!$C$2:$C$11,MATCH(C196,Settings!$A$2:$A$11,0)),0)+E196*IFERROR(INDEX(Settings!$D$2:$D$11,MATCH(C196,Settings!$A$2:$A$11,0)),0))</f>
      </c>
      <c r="G196" s="9"/>
      <c r="H196" s="12">
        <f>IF(F196="","",IF(G196="",F196,G196))</f>
      </c>
      <c r="I196" s="8"/>
      <c r="J196" s="11">
        <f>IF(A196="","",MONTH(A196))</f>
      </c>
      <c r="K196" s="11">
        <f>IF(A196="","",YEAR(A196))</f>
      </c>
    </row>
    <row r="197" spans="1:11" x14ac:dyDescent="0.25">
      <c r="A197" s="13"/>
      <c r="B197" s="8"/>
      <c r="C197" s="8"/>
      <c r="D197" s="11">
        <f>IF(B197="","",IFERROR(INDEX(Clients!$E$2:$E$151,MATCH(B197,Clients!$A$2:$A$151,0)),0))</f>
      </c>
      <c r="E197" s="11">
        <f>IF(B197="","",IFERROR(INDEX(Clients!$F$2:$F$151,MATCH(B197,Clients!$A$2:$A$151,0)),0))</f>
      </c>
      <c r="F197" s="12">
        <f>IF(OR(B197="",C197=""),"",IFERROR(INDEX(Settings!$B$2:$B$11,MATCH(C197,Settings!$A$2:$A$11,0)),0)+D197*IFERROR(INDEX(Settings!$C$2:$C$11,MATCH(C197,Settings!$A$2:$A$11,0)),0)+E197*IFERROR(INDEX(Settings!$D$2:$D$11,MATCH(C197,Settings!$A$2:$A$11,0)),0))</f>
      </c>
      <c r="G197" s="9"/>
      <c r="H197" s="12">
        <f>IF(F197="","",IF(G197="",F197,G197))</f>
      </c>
      <c r="I197" s="8"/>
      <c r="J197" s="11">
        <f>IF(A197="","",MONTH(A197))</f>
      </c>
      <c r="K197" s="11">
        <f>IF(A197="","",YEAR(A197))</f>
      </c>
    </row>
    <row r="198" spans="1:11" x14ac:dyDescent="0.25">
      <c r="A198" s="13"/>
      <c r="B198" s="8"/>
      <c r="C198" s="8"/>
      <c r="D198" s="11">
        <f>IF(B198="","",IFERROR(INDEX(Clients!$E$2:$E$151,MATCH(B198,Clients!$A$2:$A$151,0)),0))</f>
      </c>
      <c r="E198" s="11">
        <f>IF(B198="","",IFERROR(INDEX(Clients!$F$2:$F$151,MATCH(B198,Clients!$A$2:$A$151,0)),0))</f>
      </c>
      <c r="F198" s="12">
        <f>IF(OR(B198="",C198=""),"",IFERROR(INDEX(Settings!$B$2:$B$11,MATCH(C198,Settings!$A$2:$A$11,0)),0)+D198*IFERROR(INDEX(Settings!$C$2:$C$11,MATCH(C198,Settings!$A$2:$A$11,0)),0)+E198*IFERROR(INDEX(Settings!$D$2:$D$11,MATCH(C198,Settings!$A$2:$A$11,0)),0))</f>
      </c>
      <c r="G198" s="9"/>
      <c r="H198" s="12">
        <f>IF(F198="","",IF(G198="",F198,G198))</f>
      </c>
      <c r="I198" s="8"/>
      <c r="J198" s="11">
        <f>IF(A198="","",MONTH(A198))</f>
      </c>
      <c r="K198" s="11">
        <f>IF(A198="","",YEAR(A198))</f>
      </c>
    </row>
    <row r="199" spans="1:11" x14ac:dyDescent="0.25">
      <c r="A199" s="13"/>
      <c r="B199" s="8"/>
      <c r="C199" s="8"/>
      <c r="D199" s="11">
        <f>IF(B199="","",IFERROR(INDEX(Clients!$E$2:$E$151,MATCH(B199,Clients!$A$2:$A$151,0)),0))</f>
      </c>
      <c r="E199" s="11">
        <f>IF(B199="","",IFERROR(INDEX(Clients!$F$2:$F$151,MATCH(B199,Clients!$A$2:$A$151,0)),0))</f>
      </c>
      <c r="F199" s="12">
        <f>IF(OR(B199="",C199=""),"",IFERROR(INDEX(Settings!$B$2:$B$11,MATCH(C199,Settings!$A$2:$A$11,0)),0)+D199*IFERROR(INDEX(Settings!$C$2:$C$11,MATCH(C199,Settings!$A$2:$A$11,0)),0)+E199*IFERROR(INDEX(Settings!$D$2:$D$11,MATCH(C199,Settings!$A$2:$A$11,0)),0))</f>
      </c>
      <c r="G199" s="9"/>
      <c r="H199" s="12">
        <f>IF(F199="","",IF(G199="",F199,G199))</f>
      </c>
      <c r="I199" s="8"/>
      <c r="J199" s="11">
        <f>IF(A199="","",MONTH(A199))</f>
      </c>
      <c r="K199" s="11">
        <f>IF(A199="","",YEAR(A199))</f>
      </c>
    </row>
    <row r="200" spans="1:11" x14ac:dyDescent="0.25">
      <c r="A200" s="13"/>
      <c r="B200" s="8"/>
      <c r="C200" s="8"/>
      <c r="D200" s="11">
        <f>IF(B200="","",IFERROR(INDEX(Clients!$E$2:$E$151,MATCH(B200,Clients!$A$2:$A$151,0)),0))</f>
      </c>
      <c r="E200" s="11">
        <f>IF(B200="","",IFERROR(INDEX(Clients!$F$2:$F$151,MATCH(B200,Clients!$A$2:$A$151,0)),0))</f>
      </c>
      <c r="F200" s="12">
        <f>IF(OR(B200="",C200=""),"",IFERROR(INDEX(Settings!$B$2:$B$11,MATCH(C200,Settings!$A$2:$A$11,0)),0)+D200*IFERROR(INDEX(Settings!$C$2:$C$11,MATCH(C200,Settings!$A$2:$A$11,0)),0)+E200*IFERROR(INDEX(Settings!$D$2:$D$11,MATCH(C200,Settings!$A$2:$A$11,0)),0))</f>
      </c>
      <c r="G200" s="9"/>
      <c r="H200" s="12">
        <f>IF(F200="","",IF(G200="",F200,G200))</f>
      </c>
      <c r="I200" s="8"/>
      <c r="J200" s="11">
        <f>IF(A200="","",MONTH(A200))</f>
      </c>
      <c r="K200" s="11">
        <f>IF(A200="","",YEAR(A200))</f>
      </c>
    </row>
    <row r="201" spans="1:11" x14ac:dyDescent="0.25">
      <c r="A201" s="13"/>
      <c r="B201" s="8"/>
      <c r="C201" s="8"/>
      <c r="D201" s="11">
        <f>IF(B201="","",IFERROR(INDEX(Clients!$E$2:$E$151,MATCH(B201,Clients!$A$2:$A$151,0)),0))</f>
      </c>
      <c r="E201" s="11">
        <f>IF(B201="","",IFERROR(INDEX(Clients!$F$2:$F$151,MATCH(B201,Clients!$A$2:$A$151,0)),0))</f>
      </c>
      <c r="F201" s="12">
        <f>IF(OR(B201="",C201=""),"",IFERROR(INDEX(Settings!$B$2:$B$11,MATCH(C201,Settings!$A$2:$A$11,0)),0)+D201*IFERROR(INDEX(Settings!$C$2:$C$11,MATCH(C201,Settings!$A$2:$A$11,0)),0)+E201*IFERROR(INDEX(Settings!$D$2:$D$11,MATCH(C201,Settings!$A$2:$A$11,0)),0))</f>
      </c>
      <c r="G201" s="9"/>
      <c r="H201" s="12">
        <f>IF(F201="","",IF(G201="",F201,G201))</f>
      </c>
      <c r="I201" s="8"/>
      <c r="J201" s="11">
        <f>IF(A201="","",MONTH(A201))</f>
      </c>
      <c r="K201" s="11">
        <f>IF(A201="","",YEAR(A201))</f>
      </c>
    </row>
    <row r="202" spans="1:11" x14ac:dyDescent="0.25">
      <c r="A202" s="13"/>
      <c r="B202" s="8"/>
      <c r="C202" s="8"/>
      <c r="D202" s="11">
        <f>IF(B202="","",IFERROR(INDEX(Clients!$E$2:$E$151,MATCH(B202,Clients!$A$2:$A$151,0)),0))</f>
      </c>
      <c r="E202" s="11">
        <f>IF(B202="","",IFERROR(INDEX(Clients!$F$2:$F$151,MATCH(B202,Clients!$A$2:$A$151,0)),0))</f>
      </c>
      <c r="F202" s="12">
        <f>IF(OR(B202="",C202=""),"",IFERROR(INDEX(Settings!$B$2:$B$11,MATCH(C202,Settings!$A$2:$A$11,0)),0)+D202*IFERROR(INDEX(Settings!$C$2:$C$11,MATCH(C202,Settings!$A$2:$A$11,0)),0)+E202*IFERROR(INDEX(Settings!$D$2:$D$11,MATCH(C202,Settings!$A$2:$A$11,0)),0))</f>
      </c>
      <c r="G202" s="9"/>
      <c r="H202" s="12">
        <f>IF(F202="","",IF(G202="",F202,G202))</f>
      </c>
      <c r="I202" s="8"/>
      <c r="J202" s="11">
        <f>IF(A202="","",MONTH(A202))</f>
      </c>
      <c r="K202" s="11">
        <f>IF(A202="","",YEAR(A202))</f>
      </c>
    </row>
    <row r="203" spans="1:11" x14ac:dyDescent="0.25">
      <c r="A203" s="13"/>
      <c r="B203" s="8"/>
      <c r="C203" s="8"/>
      <c r="D203" s="11">
        <f>IF(B203="","",IFERROR(INDEX(Clients!$E$2:$E$151,MATCH(B203,Clients!$A$2:$A$151,0)),0))</f>
      </c>
      <c r="E203" s="11">
        <f>IF(B203="","",IFERROR(INDEX(Clients!$F$2:$F$151,MATCH(B203,Clients!$A$2:$A$151,0)),0))</f>
      </c>
      <c r="F203" s="12">
        <f>IF(OR(B203="",C203=""),"",IFERROR(INDEX(Settings!$B$2:$B$11,MATCH(C203,Settings!$A$2:$A$11,0)),0)+D203*IFERROR(INDEX(Settings!$C$2:$C$11,MATCH(C203,Settings!$A$2:$A$11,0)),0)+E203*IFERROR(INDEX(Settings!$D$2:$D$11,MATCH(C203,Settings!$A$2:$A$11,0)),0))</f>
      </c>
      <c r="G203" s="9"/>
      <c r="H203" s="12">
        <f>IF(F203="","",IF(G203="",F203,G203))</f>
      </c>
      <c r="I203" s="8"/>
      <c r="J203" s="11">
        <f>IF(A203="","",MONTH(A203))</f>
      </c>
      <c r="K203" s="11">
        <f>IF(A203="","",YEAR(A203))</f>
      </c>
    </row>
    <row r="204" spans="1:11" x14ac:dyDescent="0.25">
      <c r="A204" s="13"/>
      <c r="B204" s="8"/>
      <c r="C204" s="8"/>
      <c r="D204" s="11">
        <f>IF(B204="","",IFERROR(INDEX(Clients!$E$2:$E$151,MATCH(B204,Clients!$A$2:$A$151,0)),0))</f>
      </c>
      <c r="E204" s="11">
        <f>IF(B204="","",IFERROR(INDEX(Clients!$F$2:$F$151,MATCH(B204,Clients!$A$2:$A$151,0)),0))</f>
      </c>
      <c r="F204" s="12">
        <f>IF(OR(B204="",C204=""),"",IFERROR(INDEX(Settings!$B$2:$B$11,MATCH(C204,Settings!$A$2:$A$11,0)),0)+D204*IFERROR(INDEX(Settings!$C$2:$C$11,MATCH(C204,Settings!$A$2:$A$11,0)),0)+E204*IFERROR(INDEX(Settings!$D$2:$D$11,MATCH(C204,Settings!$A$2:$A$11,0)),0))</f>
      </c>
      <c r="G204" s="9"/>
      <c r="H204" s="12">
        <f>IF(F204="","",IF(G204="",F204,G204))</f>
      </c>
      <c r="I204" s="8"/>
      <c r="J204" s="11">
        <f>IF(A204="","",MONTH(A204))</f>
      </c>
      <c r="K204" s="11">
        <f>IF(A204="","",YEAR(A204))</f>
      </c>
    </row>
    <row r="205" spans="1:11" x14ac:dyDescent="0.25">
      <c r="A205" s="13"/>
      <c r="B205" s="8"/>
      <c r="C205" s="8"/>
      <c r="D205" s="11">
        <f>IF(B205="","",IFERROR(INDEX(Clients!$E$2:$E$151,MATCH(B205,Clients!$A$2:$A$151,0)),0))</f>
      </c>
      <c r="E205" s="11">
        <f>IF(B205="","",IFERROR(INDEX(Clients!$F$2:$F$151,MATCH(B205,Clients!$A$2:$A$151,0)),0))</f>
      </c>
      <c r="F205" s="12">
        <f>IF(OR(B205="",C205=""),"",IFERROR(INDEX(Settings!$B$2:$B$11,MATCH(C205,Settings!$A$2:$A$11,0)),0)+D205*IFERROR(INDEX(Settings!$C$2:$C$11,MATCH(C205,Settings!$A$2:$A$11,0)),0)+E205*IFERROR(INDEX(Settings!$D$2:$D$11,MATCH(C205,Settings!$A$2:$A$11,0)),0))</f>
      </c>
      <c r="G205" s="9"/>
      <c r="H205" s="12">
        <f>IF(F205="","",IF(G205="",F205,G205))</f>
      </c>
      <c r="I205" s="8"/>
      <c r="J205" s="11">
        <f>IF(A205="","",MONTH(A205))</f>
      </c>
      <c r="K205" s="11">
        <f>IF(A205="","",YEAR(A205))</f>
      </c>
    </row>
    <row r="206" spans="1:11" x14ac:dyDescent="0.25">
      <c r="A206" s="13"/>
      <c r="B206" s="8"/>
      <c r="C206" s="8"/>
      <c r="D206" s="11">
        <f>IF(B206="","",IFERROR(INDEX(Clients!$E$2:$E$151,MATCH(B206,Clients!$A$2:$A$151,0)),0))</f>
      </c>
      <c r="E206" s="11">
        <f>IF(B206="","",IFERROR(INDEX(Clients!$F$2:$F$151,MATCH(B206,Clients!$A$2:$A$151,0)),0))</f>
      </c>
      <c r="F206" s="12">
        <f>IF(OR(B206="",C206=""),"",IFERROR(INDEX(Settings!$B$2:$B$11,MATCH(C206,Settings!$A$2:$A$11,0)),0)+D206*IFERROR(INDEX(Settings!$C$2:$C$11,MATCH(C206,Settings!$A$2:$A$11,0)),0)+E206*IFERROR(INDEX(Settings!$D$2:$D$11,MATCH(C206,Settings!$A$2:$A$11,0)),0))</f>
      </c>
      <c r="G206" s="9"/>
      <c r="H206" s="12">
        <f>IF(F206="","",IF(G206="",F206,G206))</f>
      </c>
      <c r="I206" s="8"/>
      <c r="J206" s="11">
        <f>IF(A206="","",MONTH(A206))</f>
      </c>
      <c r="K206" s="11">
        <f>IF(A206="","",YEAR(A206))</f>
      </c>
    </row>
    <row r="207" spans="1:11" x14ac:dyDescent="0.25">
      <c r="A207" s="13"/>
      <c r="B207" s="8"/>
      <c r="C207" s="8"/>
      <c r="D207" s="11">
        <f>IF(B207="","",IFERROR(INDEX(Clients!$E$2:$E$151,MATCH(B207,Clients!$A$2:$A$151,0)),0))</f>
      </c>
      <c r="E207" s="11">
        <f>IF(B207="","",IFERROR(INDEX(Clients!$F$2:$F$151,MATCH(B207,Clients!$A$2:$A$151,0)),0))</f>
      </c>
      <c r="F207" s="12">
        <f>IF(OR(B207="",C207=""),"",IFERROR(INDEX(Settings!$B$2:$B$11,MATCH(C207,Settings!$A$2:$A$11,0)),0)+D207*IFERROR(INDEX(Settings!$C$2:$C$11,MATCH(C207,Settings!$A$2:$A$11,0)),0)+E207*IFERROR(INDEX(Settings!$D$2:$D$11,MATCH(C207,Settings!$A$2:$A$11,0)),0))</f>
      </c>
      <c r="G207" s="9"/>
      <c r="H207" s="12">
        <f>IF(F207="","",IF(G207="",F207,G207))</f>
      </c>
      <c r="I207" s="8"/>
      <c r="J207" s="11">
        <f>IF(A207="","",MONTH(A207))</f>
      </c>
      <c r="K207" s="11">
        <f>IF(A207="","",YEAR(A207))</f>
      </c>
    </row>
    <row r="208" spans="1:11" x14ac:dyDescent="0.25">
      <c r="A208" s="13"/>
      <c r="B208" s="8"/>
      <c r="C208" s="8"/>
      <c r="D208" s="11">
        <f>IF(B208="","",IFERROR(INDEX(Clients!$E$2:$E$151,MATCH(B208,Clients!$A$2:$A$151,0)),0))</f>
      </c>
      <c r="E208" s="11">
        <f>IF(B208="","",IFERROR(INDEX(Clients!$F$2:$F$151,MATCH(B208,Clients!$A$2:$A$151,0)),0))</f>
      </c>
      <c r="F208" s="12">
        <f>IF(OR(B208="",C208=""),"",IFERROR(INDEX(Settings!$B$2:$B$11,MATCH(C208,Settings!$A$2:$A$11,0)),0)+D208*IFERROR(INDEX(Settings!$C$2:$C$11,MATCH(C208,Settings!$A$2:$A$11,0)),0)+E208*IFERROR(INDEX(Settings!$D$2:$D$11,MATCH(C208,Settings!$A$2:$A$11,0)),0))</f>
      </c>
      <c r="G208" s="9"/>
      <c r="H208" s="12">
        <f>IF(F208="","",IF(G208="",F208,G208))</f>
      </c>
      <c r="I208" s="8"/>
      <c r="J208" s="11">
        <f>IF(A208="","",MONTH(A208))</f>
      </c>
      <c r="K208" s="11">
        <f>IF(A208="","",YEAR(A208))</f>
      </c>
    </row>
    <row r="209" spans="1:11" x14ac:dyDescent="0.25">
      <c r="A209" s="13"/>
      <c r="B209" s="8"/>
      <c r="C209" s="8"/>
      <c r="D209" s="11">
        <f>IF(B209="","",IFERROR(INDEX(Clients!$E$2:$E$151,MATCH(B209,Clients!$A$2:$A$151,0)),0))</f>
      </c>
      <c r="E209" s="11">
        <f>IF(B209="","",IFERROR(INDEX(Clients!$F$2:$F$151,MATCH(B209,Clients!$A$2:$A$151,0)),0))</f>
      </c>
      <c r="F209" s="12">
        <f>IF(OR(B209="",C209=""),"",IFERROR(INDEX(Settings!$B$2:$B$11,MATCH(C209,Settings!$A$2:$A$11,0)),0)+D209*IFERROR(INDEX(Settings!$C$2:$C$11,MATCH(C209,Settings!$A$2:$A$11,0)),0)+E209*IFERROR(INDEX(Settings!$D$2:$D$11,MATCH(C209,Settings!$A$2:$A$11,0)),0))</f>
      </c>
      <c r="G209" s="9"/>
      <c r="H209" s="12">
        <f>IF(F209="","",IF(G209="",F209,G209))</f>
      </c>
      <c r="I209" s="8"/>
      <c r="J209" s="11">
        <f>IF(A209="","",MONTH(A209))</f>
      </c>
      <c r="K209" s="11">
        <f>IF(A209="","",YEAR(A209))</f>
      </c>
    </row>
    <row r="210" spans="1:11" x14ac:dyDescent="0.25">
      <c r="A210" s="13"/>
      <c r="B210" s="8"/>
      <c r="C210" s="8"/>
      <c r="D210" s="11">
        <f>IF(B210="","",IFERROR(INDEX(Clients!$E$2:$E$151,MATCH(B210,Clients!$A$2:$A$151,0)),0))</f>
      </c>
      <c r="E210" s="11">
        <f>IF(B210="","",IFERROR(INDEX(Clients!$F$2:$F$151,MATCH(B210,Clients!$A$2:$A$151,0)),0))</f>
      </c>
      <c r="F210" s="12">
        <f>IF(OR(B210="",C210=""),"",IFERROR(INDEX(Settings!$B$2:$B$11,MATCH(C210,Settings!$A$2:$A$11,0)),0)+D210*IFERROR(INDEX(Settings!$C$2:$C$11,MATCH(C210,Settings!$A$2:$A$11,0)),0)+E210*IFERROR(INDEX(Settings!$D$2:$D$11,MATCH(C210,Settings!$A$2:$A$11,0)),0))</f>
      </c>
      <c r="G210" s="9"/>
      <c r="H210" s="12">
        <f>IF(F210="","",IF(G210="",F210,G210))</f>
      </c>
      <c r="I210" s="8"/>
      <c r="J210" s="11">
        <f>IF(A210="","",MONTH(A210))</f>
      </c>
      <c r="K210" s="11">
        <f>IF(A210="","",YEAR(A210))</f>
      </c>
    </row>
    <row r="211" spans="1:11" x14ac:dyDescent="0.25">
      <c r="A211" s="13"/>
      <c r="B211" s="8"/>
      <c r="C211" s="8"/>
      <c r="D211" s="11">
        <f>IF(B211="","",IFERROR(INDEX(Clients!$E$2:$E$151,MATCH(B211,Clients!$A$2:$A$151,0)),0))</f>
      </c>
      <c r="E211" s="11">
        <f>IF(B211="","",IFERROR(INDEX(Clients!$F$2:$F$151,MATCH(B211,Clients!$A$2:$A$151,0)),0))</f>
      </c>
      <c r="F211" s="12">
        <f>IF(OR(B211="",C211=""),"",IFERROR(INDEX(Settings!$B$2:$B$11,MATCH(C211,Settings!$A$2:$A$11,0)),0)+D211*IFERROR(INDEX(Settings!$C$2:$C$11,MATCH(C211,Settings!$A$2:$A$11,0)),0)+E211*IFERROR(INDEX(Settings!$D$2:$D$11,MATCH(C211,Settings!$A$2:$A$11,0)),0))</f>
      </c>
      <c r="G211" s="9"/>
      <c r="H211" s="12">
        <f>IF(F211="","",IF(G211="",F211,G211))</f>
      </c>
      <c r="I211" s="8"/>
      <c r="J211" s="11">
        <f>IF(A211="","",MONTH(A211))</f>
      </c>
      <c r="K211" s="11">
        <f>IF(A211="","",YEAR(A211))</f>
      </c>
    </row>
    <row r="212" spans="1:11" x14ac:dyDescent="0.25">
      <c r="A212" s="13"/>
      <c r="B212" s="8"/>
      <c r="C212" s="8"/>
      <c r="D212" s="11">
        <f>IF(B212="","",IFERROR(INDEX(Clients!$E$2:$E$151,MATCH(B212,Clients!$A$2:$A$151,0)),0))</f>
      </c>
      <c r="E212" s="11">
        <f>IF(B212="","",IFERROR(INDEX(Clients!$F$2:$F$151,MATCH(B212,Clients!$A$2:$A$151,0)),0))</f>
      </c>
      <c r="F212" s="12">
        <f>IF(OR(B212="",C212=""),"",IFERROR(INDEX(Settings!$B$2:$B$11,MATCH(C212,Settings!$A$2:$A$11,0)),0)+D212*IFERROR(INDEX(Settings!$C$2:$C$11,MATCH(C212,Settings!$A$2:$A$11,0)),0)+E212*IFERROR(INDEX(Settings!$D$2:$D$11,MATCH(C212,Settings!$A$2:$A$11,0)),0))</f>
      </c>
      <c r="G212" s="9"/>
      <c r="H212" s="12">
        <f>IF(F212="","",IF(G212="",F212,G212))</f>
      </c>
      <c r="I212" s="8"/>
      <c r="J212" s="11">
        <f>IF(A212="","",MONTH(A212))</f>
      </c>
      <c r="K212" s="11">
        <f>IF(A212="","",YEAR(A212))</f>
      </c>
    </row>
    <row r="213" spans="1:11" x14ac:dyDescent="0.25">
      <c r="A213" s="13"/>
      <c r="B213" s="8"/>
      <c r="C213" s="8"/>
      <c r="D213" s="11">
        <f>IF(B213="","",IFERROR(INDEX(Clients!$E$2:$E$151,MATCH(B213,Clients!$A$2:$A$151,0)),0))</f>
      </c>
      <c r="E213" s="11">
        <f>IF(B213="","",IFERROR(INDEX(Clients!$F$2:$F$151,MATCH(B213,Clients!$A$2:$A$151,0)),0))</f>
      </c>
      <c r="F213" s="12">
        <f>IF(OR(B213="",C213=""),"",IFERROR(INDEX(Settings!$B$2:$B$11,MATCH(C213,Settings!$A$2:$A$11,0)),0)+D213*IFERROR(INDEX(Settings!$C$2:$C$11,MATCH(C213,Settings!$A$2:$A$11,0)),0)+E213*IFERROR(INDEX(Settings!$D$2:$D$11,MATCH(C213,Settings!$A$2:$A$11,0)),0))</f>
      </c>
      <c r="G213" s="9"/>
      <c r="H213" s="12">
        <f>IF(F213="","",IF(G213="",F213,G213))</f>
      </c>
      <c r="I213" s="8"/>
      <c r="J213" s="11">
        <f>IF(A213="","",MONTH(A213))</f>
      </c>
      <c r="K213" s="11">
        <f>IF(A213="","",YEAR(A213))</f>
      </c>
    </row>
    <row r="214" spans="1:11" x14ac:dyDescent="0.25">
      <c r="A214" s="13"/>
      <c r="B214" s="8"/>
      <c r="C214" s="8"/>
      <c r="D214" s="11">
        <f>IF(B214="","",IFERROR(INDEX(Clients!$E$2:$E$151,MATCH(B214,Clients!$A$2:$A$151,0)),0))</f>
      </c>
      <c r="E214" s="11">
        <f>IF(B214="","",IFERROR(INDEX(Clients!$F$2:$F$151,MATCH(B214,Clients!$A$2:$A$151,0)),0))</f>
      </c>
      <c r="F214" s="12">
        <f>IF(OR(B214="",C214=""),"",IFERROR(INDEX(Settings!$B$2:$B$11,MATCH(C214,Settings!$A$2:$A$11,0)),0)+D214*IFERROR(INDEX(Settings!$C$2:$C$11,MATCH(C214,Settings!$A$2:$A$11,0)),0)+E214*IFERROR(INDEX(Settings!$D$2:$D$11,MATCH(C214,Settings!$A$2:$A$11,0)),0))</f>
      </c>
      <c r="G214" s="9"/>
      <c r="H214" s="12">
        <f>IF(F214="","",IF(G214="",F214,G214))</f>
      </c>
      <c r="I214" s="8"/>
      <c r="J214" s="11">
        <f>IF(A214="","",MONTH(A214))</f>
      </c>
      <c r="K214" s="11">
        <f>IF(A214="","",YEAR(A214))</f>
      </c>
    </row>
    <row r="215" spans="1:11" x14ac:dyDescent="0.25">
      <c r="A215" s="13"/>
      <c r="B215" s="8"/>
      <c r="C215" s="8"/>
      <c r="D215" s="11">
        <f>IF(B215="","",IFERROR(INDEX(Clients!$E$2:$E$151,MATCH(B215,Clients!$A$2:$A$151,0)),0))</f>
      </c>
      <c r="E215" s="11">
        <f>IF(B215="","",IFERROR(INDEX(Clients!$F$2:$F$151,MATCH(B215,Clients!$A$2:$A$151,0)),0))</f>
      </c>
      <c r="F215" s="12">
        <f>IF(OR(B215="",C215=""),"",IFERROR(INDEX(Settings!$B$2:$B$11,MATCH(C215,Settings!$A$2:$A$11,0)),0)+D215*IFERROR(INDEX(Settings!$C$2:$C$11,MATCH(C215,Settings!$A$2:$A$11,0)),0)+E215*IFERROR(INDEX(Settings!$D$2:$D$11,MATCH(C215,Settings!$A$2:$A$11,0)),0))</f>
      </c>
      <c r="G215" s="9"/>
      <c r="H215" s="12">
        <f>IF(F215="","",IF(G215="",F215,G215))</f>
      </c>
      <c r="I215" s="8"/>
      <c r="J215" s="11">
        <f>IF(A215="","",MONTH(A215))</f>
      </c>
      <c r="K215" s="11">
        <f>IF(A215="","",YEAR(A215))</f>
      </c>
    </row>
    <row r="216" spans="1:11" x14ac:dyDescent="0.25">
      <c r="A216" s="13"/>
      <c r="B216" s="8"/>
      <c r="C216" s="8"/>
      <c r="D216" s="11">
        <f>IF(B216="","",IFERROR(INDEX(Clients!$E$2:$E$151,MATCH(B216,Clients!$A$2:$A$151,0)),0))</f>
      </c>
      <c r="E216" s="11">
        <f>IF(B216="","",IFERROR(INDEX(Clients!$F$2:$F$151,MATCH(B216,Clients!$A$2:$A$151,0)),0))</f>
      </c>
      <c r="F216" s="12">
        <f>IF(OR(B216="",C216=""),"",IFERROR(INDEX(Settings!$B$2:$B$11,MATCH(C216,Settings!$A$2:$A$11,0)),0)+D216*IFERROR(INDEX(Settings!$C$2:$C$11,MATCH(C216,Settings!$A$2:$A$11,0)),0)+E216*IFERROR(INDEX(Settings!$D$2:$D$11,MATCH(C216,Settings!$A$2:$A$11,0)),0))</f>
      </c>
      <c r="G216" s="9"/>
      <c r="H216" s="12">
        <f>IF(F216="","",IF(G216="",F216,G216))</f>
      </c>
      <c r="I216" s="8"/>
      <c r="J216" s="11">
        <f>IF(A216="","",MONTH(A216))</f>
      </c>
      <c r="K216" s="11">
        <f>IF(A216="","",YEAR(A216))</f>
      </c>
    </row>
    <row r="217" spans="1:11" x14ac:dyDescent="0.25">
      <c r="A217" s="13"/>
      <c r="B217" s="8"/>
      <c r="C217" s="8"/>
      <c r="D217" s="11">
        <f>IF(B217="","",IFERROR(INDEX(Clients!$E$2:$E$151,MATCH(B217,Clients!$A$2:$A$151,0)),0))</f>
      </c>
      <c r="E217" s="11">
        <f>IF(B217="","",IFERROR(INDEX(Clients!$F$2:$F$151,MATCH(B217,Clients!$A$2:$A$151,0)),0))</f>
      </c>
      <c r="F217" s="12">
        <f>IF(OR(B217="",C217=""),"",IFERROR(INDEX(Settings!$B$2:$B$11,MATCH(C217,Settings!$A$2:$A$11,0)),0)+D217*IFERROR(INDEX(Settings!$C$2:$C$11,MATCH(C217,Settings!$A$2:$A$11,0)),0)+E217*IFERROR(INDEX(Settings!$D$2:$D$11,MATCH(C217,Settings!$A$2:$A$11,0)),0))</f>
      </c>
      <c r="G217" s="9"/>
      <c r="H217" s="12">
        <f>IF(F217="","",IF(G217="",F217,G217))</f>
      </c>
      <c r="I217" s="8"/>
      <c r="J217" s="11">
        <f>IF(A217="","",MONTH(A217))</f>
      </c>
      <c r="K217" s="11">
        <f>IF(A217="","",YEAR(A217))</f>
      </c>
    </row>
    <row r="218" spans="1:11" x14ac:dyDescent="0.25">
      <c r="A218" s="13"/>
      <c r="B218" s="8"/>
      <c r="C218" s="8"/>
      <c r="D218" s="11">
        <f>IF(B218="","",IFERROR(INDEX(Clients!$E$2:$E$151,MATCH(B218,Clients!$A$2:$A$151,0)),0))</f>
      </c>
      <c r="E218" s="11">
        <f>IF(B218="","",IFERROR(INDEX(Clients!$F$2:$F$151,MATCH(B218,Clients!$A$2:$A$151,0)),0))</f>
      </c>
      <c r="F218" s="12">
        <f>IF(OR(B218="",C218=""),"",IFERROR(INDEX(Settings!$B$2:$B$11,MATCH(C218,Settings!$A$2:$A$11,0)),0)+D218*IFERROR(INDEX(Settings!$C$2:$C$11,MATCH(C218,Settings!$A$2:$A$11,0)),0)+E218*IFERROR(INDEX(Settings!$D$2:$D$11,MATCH(C218,Settings!$A$2:$A$11,0)),0))</f>
      </c>
      <c r="G218" s="9"/>
      <c r="H218" s="12">
        <f>IF(F218="","",IF(G218="",F218,G218))</f>
      </c>
      <c r="I218" s="8"/>
      <c r="J218" s="11">
        <f>IF(A218="","",MONTH(A218))</f>
      </c>
      <c r="K218" s="11">
        <f>IF(A218="","",YEAR(A218))</f>
      </c>
    </row>
    <row r="219" spans="1:11" x14ac:dyDescent="0.25">
      <c r="A219" s="13"/>
      <c r="B219" s="8"/>
      <c r="C219" s="8"/>
      <c r="D219" s="11">
        <f>IF(B219="","",IFERROR(INDEX(Clients!$E$2:$E$151,MATCH(B219,Clients!$A$2:$A$151,0)),0))</f>
      </c>
      <c r="E219" s="11">
        <f>IF(B219="","",IFERROR(INDEX(Clients!$F$2:$F$151,MATCH(B219,Clients!$A$2:$A$151,0)),0))</f>
      </c>
      <c r="F219" s="12">
        <f>IF(OR(B219="",C219=""),"",IFERROR(INDEX(Settings!$B$2:$B$11,MATCH(C219,Settings!$A$2:$A$11,0)),0)+D219*IFERROR(INDEX(Settings!$C$2:$C$11,MATCH(C219,Settings!$A$2:$A$11,0)),0)+E219*IFERROR(INDEX(Settings!$D$2:$D$11,MATCH(C219,Settings!$A$2:$A$11,0)),0))</f>
      </c>
      <c r="G219" s="9"/>
      <c r="H219" s="12">
        <f>IF(F219="","",IF(G219="",F219,G219))</f>
      </c>
      <c r="I219" s="8"/>
      <c r="J219" s="11">
        <f>IF(A219="","",MONTH(A219))</f>
      </c>
      <c r="K219" s="11">
        <f>IF(A219="","",YEAR(A219))</f>
      </c>
    </row>
    <row r="220" spans="1:11" x14ac:dyDescent="0.25">
      <c r="A220" s="13"/>
      <c r="B220" s="8"/>
      <c r="C220" s="8"/>
      <c r="D220" s="11">
        <f>IF(B220="","",IFERROR(INDEX(Clients!$E$2:$E$151,MATCH(B220,Clients!$A$2:$A$151,0)),0))</f>
      </c>
      <c r="E220" s="11">
        <f>IF(B220="","",IFERROR(INDEX(Clients!$F$2:$F$151,MATCH(B220,Clients!$A$2:$A$151,0)),0))</f>
      </c>
      <c r="F220" s="12">
        <f>IF(OR(B220="",C220=""),"",IFERROR(INDEX(Settings!$B$2:$B$11,MATCH(C220,Settings!$A$2:$A$11,0)),0)+D220*IFERROR(INDEX(Settings!$C$2:$C$11,MATCH(C220,Settings!$A$2:$A$11,0)),0)+E220*IFERROR(INDEX(Settings!$D$2:$D$11,MATCH(C220,Settings!$A$2:$A$11,0)),0))</f>
      </c>
      <c r="G220" s="9"/>
      <c r="H220" s="12">
        <f>IF(F220="","",IF(G220="",F220,G220))</f>
      </c>
      <c r="I220" s="8"/>
      <c r="J220" s="11">
        <f>IF(A220="","",MONTH(A220))</f>
      </c>
      <c r="K220" s="11">
        <f>IF(A220="","",YEAR(A220))</f>
      </c>
    </row>
    <row r="221" spans="1:11" x14ac:dyDescent="0.25">
      <c r="A221" s="13"/>
      <c r="B221" s="8"/>
      <c r="C221" s="8"/>
      <c r="D221" s="11">
        <f>IF(B221="","",IFERROR(INDEX(Clients!$E$2:$E$151,MATCH(B221,Clients!$A$2:$A$151,0)),0))</f>
      </c>
      <c r="E221" s="11">
        <f>IF(B221="","",IFERROR(INDEX(Clients!$F$2:$F$151,MATCH(B221,Clients!$A$2:$A$151,0)),0))</f>
      </c>
      <c r="F221" s="12">
        <f>IF(OR(B221="",C221=""),"",IFERROR(INDEX(Settings!$B$2:$B$11,MATCH(C221,Settings!$A$2:$A$11,0)),0)+D221*IFERROR(INDEX(Settings!$C$2:$C$11,MATCH(C221,Settings!$A$2:$A$11,0)),0)+E221*IFERROR(INDEX(Settings!$D$2:$D$11,MATCH(C221,Settings!$A$2:$A$11,0)),0))</f>
      </c>
      <c r="G221" s="9"/>
      <c r="H221" s="12">
        <f>IF(F221="","",IF(G221="",F221,G221))</f>
      </c>
      <c r="I221" s="8"/>
      <c r="J221" s="11">
        <f>IF(A221="","",MONTH(A221))</f>
      </c>
      <c r="K221" s="11">
        <f>IF(A221="","",YEAR(A221))</f>
      </c>
    </row>
    <row r="222" spans="1:11" x14ac:dyDescent="0.25">
      <c r="A222" s="13"/>
      <c r="B222" s="8"/>
      <c r="C222" s="8"/>
      <c r="D222" s="11">
        <f>IF(B222="","",IFERROR(INDEX(Clients!$E$2:$E$151,MATCH(B222,Clients!$A$2:$A$151,0)),0))</f>
      </c>
      <c r="E222" s="11">
        <f>IF(B222="","",IFERROR(INDEX(Clients!$F$2:$F$151,MATCH(B222,Clients!$A$2:$A$151,0)),0))</f>
      </c>
      <c r="F222" s="12">
        <f>IF(OR(B222="",C222=""),"",IFERROR(INDEX(Settings!$B$2:$B$11,MATCH(C222,Settings!$A$2:$A$11,0)),0)+D222*IFERROR(INDEX(Settings!$C$2:$C$11,MATCH(C222,Settings!$A$2:$A$11,0)),0)+E222*IFERROR(INDEX(Settings!$D$2:$D$11,MATCH(C222,Settings!$A$2:$A$11,0)),0))</f>
      </c>
      <c r="G222" s="9"/>
      <c r="H222" s="12">
        <f>IF(F222="","",IF(G222="",F222,G222))</f>
      </c>
      <c r="I222" s="8"/>
      <c r="J222" s="11">
        <f>IF(A222="","",MONTH(A222))</f>
      </c>
      <c r="K222" s="11">
        <f>IF(A222="","",YEAR(A222))</f>
      </c>
    </row>
    <row r="223" spans="1:11" x14ac:dyDescent="0.25">
      <c r="A223" s="13"/>
      <c r="B223" s="8"/>
      <c r="C223" s="8"/>
      <c r="D223" s="11">
        <f>IF(B223="","",IFERROR(INDEX(Clients!$E$2:$E$151,MATCH(B223,Clients!$A$2:$A$151,0)),0))</f>
      </c>
      <c r="E223" s="11">
        <f>IF(B223="","",IFERROR(INDEX(Clients!$F$2:$F$151,MATCH(B223,Clients!$A$2:$A$151,0)),0))</f>
      </c>
      <c r="F223" s="12">
        <f>IF(OR(B223="",C223=""),"",IFERROR(INDEX(Settings!$B$2:$B$11,MATCH(C223,Settings!$A$2:$A$11,0)),0)+D223*IFERROR(INDEX(Settings!$C$2:$C$11,MATCH(C223,Settings!$A$2:$A$11,0)),0)+E223*IFERROR(INDEX(Settings!$D$2:$D$11,MATCH(C223,Settings!$A$2:$A$11,0)),0))</f>
      </c>
      <c r="G223" s="9"/>
      <c r="H223" s="12">
        <f>IF(F223="","",IF(G223="",F223,G223))</f>
      </c>
      <c r="I223" s="8"/>
      <c r="J223" s="11">
        <f>IF(A223="","",MONTH(A223))</f>
      </c>
      <c r="K223" s="11">
        <f>IF(A223="","",YEAR(A223))</f>
      </c>
    </row>
    <row r="224" spans="1:11" x14ac:dyDescent="0.25">
      <c r="A224" s="13"/>
      <c r="B224" s="8"/>
      <c r="C224" s="8"/>
      <c r="D224" s="11">
        <f>IF(B224="","",IFERROR(INDEX(Clients!$E$2:$E$151,MATCH(B224,Clients!$A$2:$A$151,0)),0))</f>
      </c>
      <c r="E224" s="11">
        <f>IF(B224="","",IFERROR(INDEX(Clients!$F$2:$F$151,MATCH(B224,Clients!$A$2:$A$151,0)),0))</f>
      </c>
      <c r="F224" s="12">
        <f>IF(OR(B224="",C224=""),"",IFERROR(INDEX(Settings!$B$2:$B$11,MATCH(C224,Settings!$A$2:$A$11,0)),0)+D224*IFERROR(INDEX(Settings!$C$2:$C$11,MATCH(C224,Settings!$A$2:$A$11,0)),0)+E224*IFERROR(INDEX(Settings!$D$2:$D$11,MATCH(C224,Settings!$A$2:$A$11,0)),0))</f>
      </c>
      <c r="G224" s="9"/>
      <c r="H224" s="12">
        <f>IF(F224="","",IF(G224="",F224,G224))</f>
      </c>
      <c r="I224" s="8"/>
      <c r="J224" s="11">
        <f>IF(A224="","",MONTH(A224))</f>
      </c>
      <c r="K224" s="11">
        <f>IF(A224="","",YEAR(A224))</f>
      </c>
    </row>
    <row r="225" spans="1:11" x14ac:dyDescent="0.25">
      <c r="A225" s="13"/>
      <c r="B225" s="8"/>
      <c r="C225" s="8"/>
      <c r="D225" s="11">
        <f>IF(B225="","",IFERROR(INDEX(Clients!$E$2:$E$151,MATCH(B225,Clients!$A$2:$A$151,0)),0))</f>
      </c>
      <c r="E225" s="11">
        <f>IF(B225="","",IFERROR(INDEX(Clients!$F$2:$F$151,MATCH(B225,Clients!$A$2:$A$151,0)),0))</f>
      </c>
      <c r="F225" s="12">
        <f>IF(OR(B225="",C225=""),"",IFERROR(INDEX(Settings!$B$2:$B$11,MATCH(C225,Settings!$A$2:$A$11,0)),0)+D225*IFERROR(INDEX(Settings!$C$2:$C$11,MATCH(C225,Settings!$A$2:$A$11,0)),0)+E225*IFERROR(INDEX(Settings!$D$2:$D$11,MATCH(C225,Settings!$A$2:$A$11,0)),0))</f>
      </c>
      <c r="G225" s="9"/>
      <c r="H225" s="12">
        <f>IF(F225="","",IF(G225="",F225,G225))</f>
      </c>
      <c r="I225" s="8"/>
      <c r="J225" s="11">
        <f>IF(A225="","",MONTH(A225))</f>
      </c>
      <c r="K225" s="11">
        <f>IF(A225="","",YEAR(A225))</f>
      </c>
    </row>
    <row r="226" spans="1:11" x14ac:dyDescent="0.25">
      <c r="A226" s="13"/>
      <c r="B226" s="8"/>
      <c r="C226" s="8"/>
      <c r="D226" s="11">
        <f>IF(B226="","",IFERROR(INDEX(Clients!$E$2:$E$151,MATCH(B226,Clients!$A$2:$A$151,0)),0))</f>
      </c>
      <c r="E226" s="11">
        <f>IF(B226="","",IFERROR(INDEX(Clients!$F$2:$F$151,MATCH(B226,Clients!$A$2:$A$151,0)),0))</f>
      </c>
      <c r="F226" s="12">
        <f>IF(OR(B226="",C226=""),"",IFERROR(INDEX(Settings!$B$2:$B$11,MATCH(C226,Settings!$A$2:$A$11,0)),0)+D226*IFERROR(INDEX(Settings!$C$2:$C$11,MATCH(C226,Settings!$A$2:$A$11,0)),0)+E226*IFERROR(INDEX(Settings!$D$2:$D$11,MATCH(C226,Settings!$A$2:$A$11,0)),0))</f>
      </c>
      <c r="G226" s="9"/>
      <c r="H226" s="12">
        <f>IF(F226="","",IF(G226="",F226,G226))</f>
      </c>
      <c r="I226" s="8"/>
      <c r="J226" s="11">
        <f>IF(A226="","",MONTH(A226))</f>
      </c>
      <c r="K226" s="11">
        <f>IF(A226="","",YEAR(A226))</f>
      </c>
    </row>
    <row r="227" spans="1:11" x14ac:dyDescent="0.25">
      <c r="A227" s="13"/>
      <c r="B227" s="8"/>
      <c r="C227" s="8"/>
      <c r="D227" s="11">
        <f>IF(B227="","",IFERROR(INDEX(Clients!$E$2:$E$151,MATCH(B227,Clients!$A$2:$A$151,0)),0))</f>
      </c>
      <c r="E227" s="11">
        <f>IF(B227="","",IFERROR(INDEX(Clients!$F$2:$F$151,MATCH(B227,Clients!$A$2:$A$151,0)),0))</f>
      </c>
      <c r="F227" s="12">
        <f>IF(OR(B227="",C227=""),"",IFERROR(INDEX(Settings!$B$2:$B$11,MATCH(C227,Settings!$A$2:$A$11,0)),0)+D227*IFERROR(INDEX(Settings!$C$2:$C$11,MATCH(C227,Settings!$A$2:$A$11,0)),0)+E227*IFERROR(INDEX(Settings!$D$2:$D$11,MATCH(C227,Settings!$A$2:$A$11,0)),0))</f>
      </c>
      <c r="G227" s="9"/>
      <c r="H227" s="12">
        <f>IF(F227="","",IF(G227="",F227,G227))</f>
      </c>
      <c r="I227" s="8"/>
      <c r="J227" s="11">
        <f>IF(A227="","",MONTH(A227))</f>
      </c>
      <c r="K227" s="11">
        <f>IF(A227="","",YEAR(A227))</f>
      </c>
    </row>
    <row r="228" spans="1:11" x14ac:dyDescent="0.25">
      <c r="A228" s="13"/>
      <c r="B228" s="8"/>
      <c r="C228" s="8"/>
      <c r="D228" s="11">
        <f>IF(B228="","",IFERROR(INDEX(Clients!$E$2:$E$151,MATCH(B228,Clients!$A$2:$A$151,0)),0))</f>
      </c>
      <c r="E228" s="11">
        <f>IF(B228="","",IFERROR(INDEX(Clients!$F$2:$F$151,MATCH(B228,Clients!$A$2:$A$151,0)),0))</f>
      </c>
      <c r="F228" s="12">
        <f>IF(OR(B228="",C228=""),"",IFERROR(INDEX(Settings!$B$2:$B$11,MATCH(C228,Settings!$A$2:$A$11,0)),0)+D228*IFERROR(INDEX(Settings!$C$2:$C$11,MATCH(C228,Settings!$A$2:$A$11,0)),0)+E228*IFERROR(INDEX(Settings!$D$2:$D$11,MATCH(C228,Settings!$A$2:$A$11,0)),0))</f>
      </c>
      <c r="G228" s="9"/>
      <c r="H228" s="12">
        <f>IF(F228="","",IF(G228="",F228,G228))</f>
      </c>
      <c r="I228" s="8"/>
      <c r="J228" s="11">
        <f>IF(A228="","",MONTH(A228))</f>
      </c>
      <c r="K228" s="11">
        <f>IF(A228="","",YEAR(A228))</f>
      </c>
    </row>
    <row r="229" spans="1:11" x14ac:dyDescent="0.25">
      <c r="A229" s="13"/>
      <c r="B229" s="8"/>
      <c r="C229" s="8"/>
      <c r="D229" s="11">
        <f>IF(B229="","",IFERROR(INDEX(Clients!$E$2:$E$151,MATCH(B229,Clients!$A$2:$A$151,0)),0))</f>
      </c>
      <c r="E229" s="11">
        <f>IF(B229="","",IFERROR(INDEX(Clients!$F$2:$F$151,MATCH(B229,Clients!$A$2:$A$151,0)),0))</f>
      </c>
      <c r="F229" s="12">
        <f>IF(OR(B229="",C229=""),"",IFERROR(INDEX(Settings!$B$2:$B$11,MATCH(C229,Settings!$A$2:$A$11,0)),0)+D229*IFERROR(INDEX(Settings!$C$2:$C$11,MATCH(C229,Settings!$A$2:$A$11,0)),0)+E229*IFERROR(INDEX(Settings!$D$2:$D$11,MATCH(C229,Settings!$A$2:$A$11,0)),0))</f>
      </c>
      <c r="G229" s="9"/>
      <c r="H229" s="12">
        <f>IF(F229="","",IF(G229="",F229,G229))</f>
      </c>
      <c r="I229" s="8"/>
      <c r="J229" s="11">
        <f>IF(A229="","",MONTH(A229))</f>
      </c>
      <c r="K229" s="11">
        <f>IF(A229="","",YEAR(A229))</f>
      </c>
    </row>
    <row r="230" spans="1:11" x14ac:dyDescent="0.25">
      <c r="A230" s="13"/>
      <c r="B230" s="8"/>
      <c r="C230" s="8"/>
      <c r="D230" s="11">
        <f>IF(B230="","",IFERROR(INDEX(Clients!$E$2:$E$151,MATCH(B230,Clients!$A$2:$A$151,0)),0))</f>
      </c>
      <c r="E230" s="11">
        <f>IF(B230="","",IFERROR(INDEX(Clients!$F$2:$F$151,MATCH(B230,Clients!$A$2:$A$151,0)),0))</f>
      </c>
      <c r="F230" s="12">
        <f>IF(OR(B230="",C230=""),"",IFERROR(INDEX(Settings!$B$2:$B$11,MATCH(C230,Settings!$A$2:$A$11,0)),0)+D230*IFERROR(INDEX(Settings!$C$2:$C$11,MATCH(C230,Settings!$A$2:$A$11,0)),0)+E230*IFERROR(INDEX(Settings!$D$2:$D$11,MATCH(C230,Settings!$A$2:$A$11,0)),0))</f>
      </c>
      <c r="G230" s="9"/>
      <c r="H230" s="12">
        <f>IF(F230="","",IF(G230="",F230,G230))</f>
      </c>
      <c r="I230" s="8"/>
      <c r="J230" s="11">
        <f>IF(A230="","",MONTH(A230))</f>
      </c>
      <c r="K230" s="11">
        <f>IF(A230="","",YEAR(A230))</f>
      </c>
    </row>
    <row r="231" spans="1:11" x14ac:dyDescent="0.25">
      <c r="A231" s="13"/>
      <c r="B231" s="8"/>
      <c r="C231" s="8"/>
      <c r="D231" s="11">
        <f>IF(B231="","",IFERROR(INDEX(Clients!$E$2:$E$151,MATCH(B231,Clients!$A$2:$A$151,0)),0))</f>
      </c>
      <c r="E231" s="11">
        <f>IF(B231="","",IFERROR(INDEX(Clients!$F$2:$F$151,MATCH(B231,Clients!$A$2:$A$151,0)),0))</f>
      </c>
      <c r="F231" s="12">
        <f>IF(OR(B231="",C231=""),"",IFERROR(INDEX(Settings!$B$2:$B$11,MATCH(C231,Settings!$A$2:$A$11,0)),0)+D231*IFERROR(INDEX(Settings!$C$2:$C$11,MATCH(C231,Settings!$A$2:$A$11,0)),0)+E231*IFERROR(INDEX(Settings!$D$2:$D$11,MATCH(C231,Settings!$A$2:$A$11,0)),0))</f>
      </c>
      <c r="G231" s="9"/>
      <c r="H231" s="12">
        <f>IF(F231="","",IF(G231="",F231,G231))</f>
      </c>
      <c r="I231" s="8"/>
      <c r="J231" s="11">
        <f>IF(A231="","",MONTH(A231))</f>
      </c>
      <c r="K231" s="11">
        <f>IF(A231="","",YEAR(A231))</f>
      </c>
    </row>
    <row r="232" spans="1:11" x14ac:dyDescent="0.25">
      <c r="A232" s="13"/>
      <c r="B232" s="8"/>
      <c r="C232" s="8"/>
      <c r="D232" s="11">
        <f>IF(B232="","",IFERROR(INDEX(Clients!$E$2:$E$151,MATCH(B232,Clients!$A$2:$A$151,0)),0))</f>
      </c>
      <c r="E232" s="11">
        <f>IF(B232="","",IFERROR(INDEX(Clients!$F$2:$F$151,MATCH(B232,Clients!$A$2:$A$151,0)),0))</f>
      </c>
      <c r="F232" s="12">
        <f>IF(OR(B232="",C232=""),"",IFERROR(INDEX(Settings!$B$2:$B$11,MATCH(C232,Settings!$A$2:$A$11,0)),0)+D232*IFERROR(INDEX(Settings!$C$2:$C$11,MATCH(C232,Settings!$A$2:$A$11,0)),0)+E232*IFERROR(INDEX(Settings!$D$2:$D$11,MATCH(C232,Settings!$A$2:$A$11,0)),0))</f>
      </c>
      <c r="G232" s="9"/>
      <c r="H232" s="12">
        <f>IF(F232="","",IF(G232="",F232,G232))</f>
      </c>
      <c r="I232" s="8"/>
      <c r="J232" s="11">
        <f>IF(A232="","",MONTH(A232))</f>
      </c>
      <c r="K232" s="11">
        <f>IF(A232="","",YEAR(A232))</f>
      </c>
    </row>
    <row r="233" spans="1:11" x14ac:dyDescent="0.25">
      <c r="A233" s="13"/>
      <c r="B233" s="8"/>
      <c r="C233" s="8"/>
      <c r="D233" s="11">
        <f>IF(B233="","",IFERROR(INDEX(Clients!$E$2:$E$151,MATCH(B233,Clients!$A$2:$A$151,0)),0))</f>
      </c>
      <c r="E233" s="11">
        <f>IF(B233="","",IFERROR(INDEX(Clients!$F$2:$F$151,MATCH(B233,Clients!$A$2:$A$151,0)),0))</f>
      </c>
      <c r="F233" s="12">
        <f>IF(OR(B233="",C233=""),"",IFERROR(INDEX(Settings!$B$2:$B$11,MATCH(C233,Settings!$A$2:$A$11,0)),0)+D233*IFERROR(INDEX(Settings!$C$2:$C$11,MATCH(C233,Settings!$A$2:$A$11,0)),0)+E233*IFERROR(INDEX(Settings!$D$2:$D$11,MATCH(C233,Settings!$A$2:$A$11,0)),0))</f>
      </c>
      <c r="G233" s="9"/>
      <c r="H233" s="12">
        <f>IF(F233="","",IF(G233="",F233,G233))</f>
      </c>
      <c r="I233" s="8"/>
      <c r="J233" s="11">
        <f>IF(A233="","",MONTH(A233))</f>
      </c>
      <c r="K233" s="11">
        <f>IF(A233="","",YEAR(A233))</f>
      </c>
    </row>
    <row r="234" spans="1:11" x14ac:dyDescent="0.25">
      <c r="A234" s="13"/>
      <c r="B234" s="8"/>
      <c r="C234" s="8"/>
      <c r="D234" s="11">
        <f>IF(B234="","",IFERROR(INDEX(Clients!$E$2:$E$151,MATCH(B234,Clients!$A$2:$A$151,0)),0))</f>
      </c>
      <c r="E234" s="11">
        <f>IF(B234="","",IFERROR(INDEX(Clients!$F$2:$F$151,MATCH(B234,Clients!$A$2:$A$151,0)),0))</f>
      </c>
      <c r="F234" s="12">
        <f>IF(OR(B234="",C234=""),"",IFERROR(INDEX(Settings!$B$2:$B$11,MATCH(C234,Settings!$A$2:$A$11,0)),0)+D234*IFERROR(INDEX(Settings!$C$2:$C$11,MATCH(C234,Settings!$A$2:$A$11,0)),0)+E234*IFERROR(INDEX(Settings!$D$2:$D$11,MATCH(C234,Settings!$A$2:$A$11,0)),0))</f>
      </c>
      <c r="G234" s="9"/>
      <c r="H234" s="12">
        <f>IF(F234="","",IF(G234="",F234,G234))</f>
      </c>
      <c r="I234" s="8"/>
      <c r="J234" s="11">
        <f>IF(A234="","",MONTH(A234))</f>
      </c>
      <c r="K234" s="11">
        <f>IF(A234="","",YEAR(A234))</f>
      </c>
    </row>
    <row r="235" spans="1:11" x14ac:dyDescent="0.25">
      <c r="A235" s="13"/>
      <c r="B235" s="8"/>
      <c r="C235" s="8"/>
      <c r="D235" s="11">
        <f>IF(B235="","",IFERROR(INDEX(Clients!$E$2:$E$151,MATCH(B235,Clients!$A$2:$A$151,0)),0))</f>
      </c>
      <c r="E235" s="11">
        <f>IF(B235="","",IFERROR(INDEX(Clients!$F$2:$F$151,MATCH(B235,Clients!$A$2:$A$151,0)),0))</f>
      </c>
      <c r="F235" s="12">
        <f>IF(OR(B235="",C235=""),"",IFERROR(INDEX(Settings!$B$2:$B$11,MATCH(C235,Settings!$A$2:$A$11,0)),0)+D235*IFERROR(INDEX(Settings!$C$2:$C$11,MATCH(C235,Settings!$A$2:$A$11,0)),0)+E235*IFERROR(INDEX(Settings!$D$2:$D$11,MATCH(C235,Settings!$A$2:$A$11,0)),0))</f>
      </c>
      <c r="G235" s="9"/>
      <c r="H235" s="12">
        <f>IF(F235="","",IF(G235="",F235,G235))</f>
      </c>
      <c r="I235" s="8"/>
      <c r="J235" s="11">
        <f>IF(A235="","",MONTH(A235))</f>
      </c>
      <c r="K235" s="11">
        <f>IF(A235="","",YEAR(A235))</f>
      </c>
    </row>
    <row r="236" spans="1:11" x14ac:dyDescent="0.25">
      <c r="A236" s="13"/>
      <c r="B236" s="8"/>
      <c r="C236" s="8"/>
      <c r="D236" s="11">
        <f>IF(B236="","",IFERROR(INDEX(Clients!$E$2:$E$151,MATCH(B236,Clients!$A$2:$A$151,0)),0))</f>
      </c>
      <c r="E236" s="11">
        <f>IF(B236="","",IFERROR(INDEX(Clients!$F$2:$F$151,MATCH(B236,Clients!$A$2:$A$151,0)),0))</f>
      </c>
      <c r="F236" s="12">
        <f>IF(OR(B236="",C236=""),"",IFERROR(INDEX(Settings!$B$2:$B$11,MATCH(C236,Settings!$A$2:$A$11,0)),0)+D236*IFERROR(INDEX(Settings!$C$2:$C$11,MATCH(C236,Settings!$A$2:$A$11,0)),0)+E236*IFERROR(INDEX(Settings!$D$2:$D$11,MATCH(C236,Settings!$A$2:$A$11,0)),0))</f>
      </c>
      <c r="G236" s="9"/>
      <c r="H236" s="12">
        <f>IF(F236="","",IF(G236="",F236,G236))</f>
      </c>
      <c r="I236" s="8"/>
      <c r="J236" s="11">
        <f>IF(A236="","",MONTH(A236))</f>
      </c>
      <c r="K236" s="11">
        <f>IF(A236="","",YEAR(A236))</f>
      </c>
    </row>
    <row r="237" spans="1:11" x14ac:dyDescent="0.25">
      <c r="A237" s="13"/>
      <c r="B237" s="8"/>
      <c r="C237" s="8"/>
      <c r="D237" s="11">
        <f>IF(B237="","",IFERROR(INDEX(Clients!$E$2:$E$151,MATCH(B237,Clients!$A$2:$A$151,0)),0))</f>
      </c>
      <c r="E237" s="11">
        <f>IF(B237="","",IFERROR(INDEX(Clients!$F$2:$F$151,MATCH(B237,Clients!$A$2:$A$151,0)),0))</f>
      </c>
      <c r="F237" s="12">
        <f>IF(OR(B237="",C237=""),"",IFERROR(INDEX(Settings!$B$2:$B$11,MATCH(C237,Settings!$A$2:$A$11,0)),0)+D237*IFERROR(INDEX(Settings!$C$2:$C$11,MATCH(C237,Settings!$A$2:$A$11,0)),0)+E237*IFERROR(INDEX(Settings!$D$2:$D$11,MATCH(C237,Settings!$A$2:$A$11,0)),0))</f>
      </c>
      <c r="G237" s="9"/>
      <c r="H237" s="12">
        <f>IF(F237="","",IF(G237="",F237,G237))</f>
      </c>
      <c r="I237" s="8"/>
      <c r="J237" s="11">
        <f>IF(A237="","",MONTH(A237))</f>
      </c>
      <c r="K237" s="11">
        <f>IF(A237="","",YEAR(A237))</f>
      </c>
    </row>
    <row r="238" spans="1:11" x14ac:dyDescent="0.25">
      <c r="A238" s="13"/>
      <c r="B238" s="8"/>
      <c r="C238" s="8"/>
      <c r="D238" s="11">
        <f>IF(B238="","",IFERROR(INDEX(Clients!$E$2:$E$151,MATCH(B238,Clients!$A$2:$A$151,0)),0))</f>
      </c>
      <c r="E238" s="11">
        <f>IF(B238="","",IFERROR(INDEX(Clients!$F$2:$F$151,MATCH(B238,Clients!$A$2:$A$151,0)),0))</f>
      </c>
      <c r="F238" s="12">
        <f>IF(OR(B238="",C238=""),"",IFERROR(INDEX(Settings!$B$2:$B$11,MATCH(C238,Settings!$A$2:$A$11,0)),0)+D238*IFERROR(INDEX(Settings!$C$2:$C$11,MATCH(C238,Settings!$A$2:$A$11,0)),0)+E238*IFERROR(INDEX(Settings!$D$2:$D$11,MATCH(C238,Settings!$A$2:$A$11,0)),0))</f>
      </c>
      <c r="G238" s="9"/>
      <c r="H238" s="12">
        <f>IF(F238="","",IF(G238="",F238,G238))</f>
      </c>
      <c r="I238" s="8"/>
      <c r="J238" s="11">
        <f>IF(A238="","",MONTH(A238))</f>
      </c>
      <c r="K238" s="11">
        <f>IF(A238="","",YEAR(A238))</f>
      </c>
    </row>
    <row r="239" spans="1:11" x14ac:dyDescent="0.25">
      <c r="A239" s="13"/>
      <c r="B239" s="8"/>
      <c r="C239" s="8"/>
      <c r="D239" s="11">
        <f>IF(B239="","",IFERROR(INDEX(Clients!$E$2:$E$151,MATCH(B239,Clients!$A$2:$A$151,0)),0))</f>
      </c>
      <c r="E239" s="11">
        <f>IF(B239="","",IFERROR(INDEX(Clients!$F$2:$F$151,MATCH(B239,Clients!$A$2:$A$151,0)),0))</f>
      </c>
      <c r="F239" s="12">
        <f>IF(OR(B239="",C239=""),"",IFERROR(INDEX(Settings!$B$2:$B$11,MATCH(C239,Settings!$A$2:$A$11,0)),0)+D239*IFERROR(INDEX(Settings!$C$2:$C$11,MATCH(C239,Settings!$A$2:$A$11,0)),0)+E239*IFERROR(INDEX(Settings!$D$2:$D$11,MATCH(C239,Settings!$A$2:$A$11,0)),0))</f>
      </c>
      <c r="G239" s="9"/>
      <c r="H239" s="12">
        <f>IF(F239="","",IF(G239="",F239,G239))</f>
      </c>
      <c r="I239" s="8"/>
      <c r="J239" s="11">
        <f>IF(A239="","",MONTH(A239))</f>
      </c>
      <c r="K239" s="11">
        <f>IF(A239="","",YEAR(A239))</f>
      </c>
    </row>
    <row r="240" spans="1:11" x14ac:dyDescent="0.25">
      <c r="A240" s="13"/>
      <c r="B240" s="8"/>
      <c r="C240" s="8"/>
      <c r="D240" s="11">
        <f>IF(B240="","",IFERROR(INDEX(Clients!$E$2:$E$151,MATCH(B240,Clients!$A$2:$A$151,0)),0))</f>
      </c>
      <c r="E240" s="11">
        <f>IF(B240="","",IFERROR(INDEX(Clients!$F$2:$F$151,MATCH(B240,Clients!$A$2:$A$151,0)),0))</f>
      </c>
      <c r="F240" s="12">
        <f>IF(OR(B240="",C240=""),"",IFERROR(INDEX(Settings!$B$2:$B$11,MATCH(C240,Settings!$A$2:$A$11,0)),0)+D240*IFERROR(INDEX(Settings!$C$2:$C$11,MATCH(C240,Settings!$A$2:$A$11,0)),0)+E240*IFERROR(INDEX(Settings!$D$2:$D$11,MATCH(C240,Settings!$A$2:$A$11,0)),0))</f>
      </c>
      <c r="G240" s="9"/>
      <c r="H240" s="12">
        <f>IF(F240="","",IF(G240="",F240,G240))</f>
      </c>
      <c r="I240" s="8"/>
      <c r="J240" s="11">
        <f>IF(A240="","",MONTH(A240))</f>
      </c>
      <c r="K240" s="11">
        <f>IF(A240="","",YEAR(A240))</f>
      </c>
    </row>
    <row r="241" spans="1:11" x14ac:dyDescent="0.25">
      <c r="A241" s="13"/>
      <c r="B241" s="8"/>
      <c r="C241" s="8"/>
      <c r="D241" s="11">
        <f>IF(B241="","",IFERROR(INDEX(Clients!$E$2:$E$151,MATCH(B241,Clients!$A$2:$A$151,0)),0))</f>
      </c>
      <c r="E241" s="11">
        <f>IF(B241="","",IFERROR(INDEX(Clients!$F$2:$F$151,MATCH(B241,Clients!$A$2:$A$151,0)),0))</f>
      </c>
      <c r="F241" s="12">
        <f>IF(OR(B241="",C241=""),"",IFERROR(INDEX(Settings!$B$2:$B$11,MATCH(C241,Settings!$A$2:$A$11,0)),0)+D241*IFERROR(INDEX(Settings!$C$2:$C$11,MATCH(C241,Settings!$A$2:$A$11,0)),0)+E241*IFERROR(INDEX(Settings!$D$2:$D$11,MATCH(C241,Settings!$A$2:$A$11,0)),0))</f>
      </c>
      <c r="G241" s="9"/>
      <c r="H241" s="12">
        <f>IF(F241="","",IF(G241="",F241,G241))</f>
      </c>
      <c r="I241" s="8"/>
      <c r="J241" s="11">
        <f>IF(A241="","",MONTH(A241))</f>
      </c>
      <c r="K241" s="11">
        <f>IF(A241="","",YEAR(A241))</f>
      </c>
    </row>
    <row r="242" spans="1:11" x14ac:dyDescent="0.25">
      <c r="A242" s="13"/>
      <c r="B242" s="8"/>
      <c r="C242" s="8"/>
      <c r="D242" s="11">
        <f>IF(B242="","",IFERROR(INDEX(Clients!$E$2:$E$151,MATCH(B242,Clients!$A$2:$A$151,0)),0))</f>
      </c>
      <c r="E242" s="11">
        <f>IF(B242="","",IFERROR(INDEX(Clients!$F$2:$F$151,MATCH(B242,Clients!$A$2:$A$151,0)),0))</f>
      </c>
      <c r="F242" s="12">
        <f>IF(OR(B242="",C242=""),"",IFERROR(INDEX(Settings!$B$2:$B$11,MATCH(C242,Settings!$A$2:$A$11,0)),0)+D242*IFERROR(INDEX(Settings!$C$2:$C$11,MATCH(C242,Settings!$A$2:$A$11,0)),0)+E242*IFERROR(INDEX(Settings!$D$2:$D$11,MATCH(C242,Settings!$A$2:$A$11,0)),0))</f>
      </c>
      <c r="G242" s="9"/>
      <c r="H242" s="12">
        <f>IF(F242="","",IF(G242="",F242,G242))</f>
      </c>
      <c r="I242" s="8"/>
      <c r="J242" s="11">
        <f>IF(A242="","",MONTH(A242))</f>
      </c>
      <c r="K242" s="11">
        <f>IF(A242="","",YEAR(A242))</f>
      </c>
    </row>
    <row r="243" spans="1:11" x14ac:dyDescent="0.25">
      <c r="A243" s="13"/>
      <c r="B243" s="8"/>
      <c r="C243" s="8"/>
      <c r="D243" s="11">
        <f>IF(B243="","",IFERROR(INDEX(Clients!$E$2:$E$151,MATCH(B243,Clients!$A$2:$A$151,0)),0))</f>
      </c>
      <c r="E243" s="11">
        <f>IF(B243="","",IFERROR(INDEX(Clients!$F$2:$F$151,MATCH(B243,Clients!$A$2:$A$151,0)),0))</f>
      </c>
      <c r="F243" s="12">
        <f>IF(OR(B243="",C243=""),"",IFERROR(INDEX(Settings!$B$2:$B$11,MATCH(C243,Settings!$A$2:$A$11,0)),0)+D243*IFERROR(INDEX(Settings!$C$2:$C$11,MATCH(C243,Settings!$A$2:$A$11,0)),0)+E243*IFERROR(INDEX(Settings!$D$2:$D$11,MATCH(C243,Settings!$A$2:$A$11,0)),0))</f>
      </c>
      <c r="G243" s="9"/>
      <c r="H243" s="12">
        <f>IF(F243="","",IF(G243="",F243,G243))</f>
      </c>
      <c r="I243" s="8"/>
      <c r="J243" s="11">
        <f>IF(A243="","",MONTH(A243))</f>
      </c>
      <c r="K243" s="11">
        <f>IF(A243="","",YEAR(A243))</f>
      </c>
    </row>
    <row r="244" spans="1:11" x14ac:dyDescent="0.25">
      <c r="A244" s="13"/>
      <c r="B244" s="8"/>
      <c r="C244" s="8"/>
      <c r="D244" s="11">
        <f>IF(B244="","",IFERROR(INDEX(Clients!$E$2:$E$151,MATCH(B244,Clients!$A$2:$A$151,0)),0))</f>
      </c>
      <c r="E244" s="11">
        <f>IF(B244="","",IFERROR(INDEX(Clients!$F$2:$F$151,MATCH(B244,Clients!$A$2:$A$151,0)),0))</f>
      </c>
      <c r="F244" s="12">
        <f>IF(OR(B244="",C244=""),"",IFERROR(INDEX(Settings!$B$2:$B$11,MATCH(C244,Settings!$A$2:$A$11,0)),0)+D244*IFERROR(INDEX(Settings!$C$2:$C$11,MATCH(C244,Settings!$A$2:$A$11,0)),0)+E244*IFERROR(INDEX(Settings!$D$2:$D$11,MATCH(C244,Settings!$A$2:$A$11,0)),0))</f>
      </c>
      <c r="G244" s="9"/>
      <c r="H244" s="12">
        <f>IF(F244="","",IF(G244="",F244,G244))</f>
      </c>
      <c r="I244" s="8"/>
      <c r="J244" s="11">
        <f>IF(A244="","",MONTH(A244))</f>
      </c>
      <c r="K244" s="11">
        <f>IF(A244="","",YEAR(A244))</f>
      </c>
    </row>
    <row r="245" spans="1:11" x14ac:dyDescent="0.25">
      <c r="A245" s="13"/>
      <c r="B245" s="8"/>
      <c r="C245" s="8"/>
      <c r="D245" s="11">
        <f>IF(B245="","",IFERROR(INDEX(Clients!$E$2:$E$151,MATCH(B245,Clients!$A$2:$A$151,0)),0))</f>
      </c>
      <c r="E245" s="11">
        <f>IF(B245="","",IFERROR(INDEX(Clients!$F$2:$F$151,MATCH(B245,Clients!$A$2:$A$151,0)),0))</f>
      </c>
      <c r="F245" s="12">
        <f>IF(OR(B245="",C245=""),"",IFERROR(INDEX(Settings!$B$2:$B$11,MATCH(C245,Settings!$A$2:$A$11,0)),0)+D245*IFERROR(INDEX(Settings!$C$2:$C$11,MATCH(C245,Settings!$A$2:$A$11,0)),0)+E245*IFERROR(INDEX(Settings!$D$2:$D$11,MATCH(C245,Settings!$A$2:$A$11,0)),0))</f>
      </c>
      <c r="G245" s="9"/>
      <c r="H245" s="12">
        <f>IF(F245="","",IF(G245="",F245,G245))</f>
      </c>
      <c r="I245" s="8"/>
      <c r="J245" s="11">
        <f>IF(A245="","",MONTH(A245))</f>
      </c>
      <c r="K245" s="11">
        <f>IF(A245="","",YEAR(A245))</f>
      </c>
    </row>
    <row r="246" spans="1:11" x14ac:dyDescent="0.25">
      <c r="A246" s="13"/>
      <c r="B246" s="8"/>
      <c r="C246" s="8"/>
      <c r="D246" s="11">
        <f>IF(B246="","",IFERROR(INDEX(Clients!$E$2:$E$151,MATCH(B246,Clients!$A$2:$A$151,0)),0))</f>
      </c>
      <c r="E246" s="11">
        <f>IF(B246="","",IFERROR(INDEX(Clients!$F$2:$F$151,MATCH(B246,Clients!$A$2:$A$151,0)),0))</f>
      </c>
      <c r="F246" s="12">
        <f>IF(OR(B246="",C246=""),"",IFERROR(INDEX(Settings!$B$2:$B$11,MATCH(C246,Settings!$A$2:$A$11,0)),0)+D246*IFERROR(INDEX(Settings!$C$2:$C$11,MATCH(C246,Settings!$A$2:$A$11,0)),0)+E246*IFERROR(INDEX(Settings!$D$2:$D$11,MATCH(C246,Settings!$A$2:$A$11,0)),0))</f>
      </c>
      <c r="G246" s="9"/>
      <c r="H246" s="12">
        <f>IF(F246="","",IF(G246="",F246,G246))</f>
      </c>
      <c r="I246" s="8"/>
      <c r="J246" s="11">
        <f>IF(A246="","",MONTH(A246))</f>
      </c>
      <c r="K246" s="11">
        <f>IF(A246="","",YEAR(A246))</f>
      </c>
    </row>
    <row r="247" spans="1:11" x14ac:dyDescent="0.25">
      <c r="A247" s="13"/>
      <c r="B247" s="8"/>
      <c r="C247" s="8"/>
      <c r="D247" s="11">
        <f>IF(B247="","",IFERROR(INDEX(Clients!$E$2:$E$151,MATCH(B247,Clients!$A$2:$A$151,0)),0))</f>
      </c>
      <c r="E247" s="11">
        <f>IF(B247="","",IFERROR(INDEX(Clients!$F$2:$F$151,MATCH(B247,Clients!$A$2:$A$151,0)),0))</f>
      </c>
      <c r="F247" s="12">
        <f>IF(OR(B247="",C247=""),"",IFERROR(INDEX(Settings!$B$2:$B$11,MATCH(C247,Settings!$A$2:$A$11,0)),0)+D247*IFERROR(INDEX(Settings!$C$2:$C$11,MATCH(C247,Settings!$A$2:$A$11,0)),0)+E247*IFERROR(INDEX(Settings!$D$2:$D$11,MATCH(C247,Settings!$A$2:$A$11,0)),0))</f>
      </c>
      <c r="G247" s="9"/>
      <c r="H247" s="12">
        <f>IF(F247="","",IF(G247="",F247,G247))</f>
      </c>
      <c r="I247" s="8"/>
      <c r="J247" s="11">
        <f>IF(A247="","",MONTH(A247))</f>
      </c>
      <c r="K247" s="11">
        <f>IF(A247="","",YEAR(A247))</f>
      </c>
    </row>
    <row r="248" spans="1:11" x14ac:dyDescent="0.25">
      <c r="A248" s="13"/>
      <c r="B248" s="8"/>
      <c r="C248" s="8"/>
      <c r="D248" s="11">
        <f>IF(B248="","",IFERROR(INDEX(Clients!$E$2:$E$151,MATCH(B248,Clients!$A$2:$A$151,0)),0))</f>
      </c>
      <c r="E248" s="11">
        <f>IF(B248="","",IFERROR(INDEX(Clients!$F$2:$F$151,MATCH(B248,Clients!$A$2:$A$151,0)),0))</f>
      </c>
      <c r="F248" s="12">
        <f>IF(OR(B248="",C248=""),"",IFERROR(INDEX(Settings!$B$2:$B$11,MATCH(C248,Settings!$A$2:$A$11,0)),0)+D248*IFERROR(INDEX(Settings!$C$2:$C$11,MATCH(C248,Settings!$A$2:$A$11,0)),0)+E248*IFERROR(INDEX(Settings!$D$2:$D$11,MATCH(C248,Settings!$A$2:$A$11,0)),0))</f>
      </c>
      <c r="G248" s="9"/>
      <c r="H248" s="12">
        <f>IF(F248="","",IF(G248="",F248,G248))</f>
      </c>
      <c r="I248" s="8"/>
      <c r="J248" s="11">
        <f>IF(A248="","",MONTH(A248))</f>
      </c>
      <c r="K248" s="11">
        <f>IF(A248="","",YEAR(A248))</f>
      </c>
    </row>
    <row r="249" spans="1:11" x14ac:dyDescent="0.25">
      <c r="A249" s="13"/>
      <c r="B249" s="8"/>
      <c r="C249" s="8"/>
      <c r="D249" s="11">
        <f>IF(B249="","",IFERROR(INDEX(Clients!$E$2:$E$151,MATCH(B249,Clients!$A$2:$A$151,0)),0))</f>
      </c>
      <c r="E249" s="11">
        <f>IF(B249="","",IFERROR(INDEX(Clients!$F$2:$F$151,MATCH(B249,Clients!$A$2:$A$151,0)),0))</f>
      </c>
      <c r="F249" s="12">
        <f>IF(OR(B249="",C249=""),"",IFERROR(INDEX(Settings!$B$2:$B$11,MATCH(C249,Settings!$A$2:$A$11,0)),0)+D249*IFERROR(INDEX(Settings!$C$2:$C$11,MATCH(C249,Settings!$A$2:$A$11,0)),0)+E249*IFERROR(INDEX(Settings!$D$2:$D$11,MATCH(C249,Settings!$A$2:$A$11,0)),0))</f>
      </c>
      <c r="G249" s="9"/>
      <c r="H249" s="12">
        <f>IF(F249="","",IF(G249="",F249,G249))</f>
      </c>
      <c r="I249" s="8"/>
      <c r="J249" s="11">
        <f>IF(A249="","",MONTH(A249))</f>
      </c>
      <c r="K249" s="11">
        <f>IF(A249="","",YEAR(A249))</f>
      </c>
    </row>
    <row r="250" spans="1:11" x14ac:dyDescent="0.25">
      <c r="A250" s="13"/>
      <c r="B250" s="8"/>
      <c r="C250" s="8"/>
      <c r="D250" s="11">
        <f>IF(B250="","",IFERROR(INDEX(Clients!$E$2:$E$151,MATCH(B250,Clients!$A$2:$A$151,0)),0))</f>
      </c>
      <c r="E250" s="11">
        <f>IF(B250="","",IFERROR(INDEX(Clients!$F$2:$F$151,MATCH(B250,Clients!$A$2:$A$151,0)),0))</f>
      </c>
      <c r="F250" s="12">
        <f>IF(OR(B250="",C250=""),"",IFERROR(INDEX(Settings!$B$2:$B$11,MATCH(C250,Settings!$A$2:$A$11,0)),0)+D250*IFERROR(INDEX(Settings!$C$2:$C$11,MATCH(C250,Settings!$A$2:$A$11,0)),0)+E250*IFERROR(INDEX(Settings!$D$2:$D$11,MATCH(C250,Settings!$A$2:$A$11,0)),0))</f>
      </c>
      <c r="G250" s="9"/>
      <c r="H250" s="12">
        <f>IF(F250="","",IF(G250="",F250,G250))</f>
      </c>
      <c r="I250" s="8"/>
      <c r="J250" s="11">
        <f>IF(A250="","",MONTH(A250))</f>
      </c>
      <c r="K250" s="11">
        <f>IF(A250="","",YEAR(A250))</f>
      </c>
    </row>
    <row r="251" spans="1:11" x14ac:dyDescent="0.25">
      <c r="A251" s="13"/>
      <c r="B251" s="8"/>
      <c r="C251" s="8"/>
      <c r="D251" s="11">
        <f>IF(B251="","",IFERROR(INDEX(Clients!$E$2:$E$151,MATCH(B251,Clients!$A$2:$A$151,0)),0))</f>
      </c>
      <c r="E251" s="11">
        <f>IF(B251="","",IFERROR(INDEX(Clients!$F$2:$F$151,MATCH(B251,Clients!$A$2:$A$151,0)),0))</f>
      </c>
      <c r="F251" s="12">
        <f>IF(OR(B251="",C251=""),"",IFERROR(INDEX(Settings!$B$2:$B$11,MATCH(C251,Settings!$A$2:$A$11,0)),0)+D251*IFERROR(INDEX(Settings!$C$2:$C$11,MATCH(C251,Settings!$A$2:$A$11,0)),0)+E251*IFERROR(INDEX(Settings!$D$2:$D$11,MATCH(C251,Settings!$A$2:$A$11,0)),0))</f>
      </c>
      <c r="G251" s="9"/>
      <c r="H251" s="12">
        <f>IF(F251="","",IF(G251="",F251,G251))</f>
      </c>
      <c r="I251" s="8"/>
      <c r="J251" s="11">
        <f>IF(A251="","",MONTH(A251))</f>
      </c>
      <c r="K251" s="11">
        <f>IF(A251="","",YEAR(A251))</f>
      </c>
    </row>
    <row r="252" spans="1:11" x14ac:dyDescent="0.25">
      <c r="A252" s="13"/>
      <c r="B252" s="8"/>
      <c r="C252" s="8"/>
      <c r="D252" s="11">
        <f>IF(B252="","",IFERROR(INDEX(Clients!$E$2:$E$151,MATCH(B252,Clients!$A$2:$A$151,0)),0))</f>
      </c>
      <c r="E252" s="11">
        <f>IF(B252="","",IFERROR(INDEX(Clients!$F$2:$F$151,MATCH(B252,Clients!$A$2:$A$151,0)),0))</f>
      </c>
      <c r="F252" s="12">
        <f>IF(OR(B252="",C252=""),"",IFERROR(INDEX(Settings!$B$2:$B$11,MATCH(C252,Settings!$A$2:$A$11,0)),0)+D252*IFERROR(INDEX(Settings!$C$2:$C$11,MATCH(C252,Settings!$A$2:$A$11,0)),0)+E252*IFERROR(INDEX(Settings!$D$2:$D$11,MATCH(C252,Settings!$A$2:$A$11,0)),0))</f>
      </c>
      <c r="G252" s="9"/>
      <c r="H252" s="12">
        <f>IF(F252="","",IF(G252="",F252,G252))</f>
      </c>
      <c r="I252" s="8"/>
      <c r="J252" s="11">
        <f>IF(A252="","",MONTH(A252))</f>
      </c>
      <c r="K252" s="11">
        <f>IF(A252="","",YEAR(A252))</f>
      </c>
    </row>
    <row r="253" spans="1:11" x14ac:dyDescent="0.25">
      <c r="A253" s="13"/>
      <c r="B253" s="8"/>
      <c r="C253" s="8"/>
      <c r="D253" s="11">
        <f>IF(B253="","",IFERROR(INDEX(Clients!$E$2:$E$151,MATCH(B253,Clients!$A$2:$A$151,0)),0))</f>
      </c>
      <c r="E253" s="11">
        <f>IF(B253="","",IFERROR(INDEX(Clients!$F$2:$F$151,MATCH(B253,Clients!$A$2:$A$151,0)),0))</f>
      </c>
      <c r="F253" s="12">
        <f>IF(OR(B253="",C253=""),"",IFERROR(INDEX(Settings!$B$2:$B$11,MATCH(C253,Settings!$A$2:$A$11,0)),0)+D253*IFERROR(INDEX(Settings!$C$2:$C$11,MATCH(C253,Settings!$A$2:$A$11,0)),0)+E253*IFERROR(INDEX(Settings!$D$2:$D$11,MATCH(C253,Settings!$A$2:$A$11,0)),0))</f>
      </c>
      <c r="G253" s="9"/>
      <c r="H253" s="12">
        <f>IF(F253="","",IF(G253="",F253,G253))</f>
      </c>
      <c r="I253" s="8"/>
      <c r="J253" s="11">
        <f>IF(A253="","",MONTH(A253))</f>
      </c>
      <c r="K253" s="11">
        <f>IF(A253="","",YEAR(A253))</f>
      </c>
    </row>
    <row r="254" spans="1:11" x14ac:dyDescent="0.25">
      <c r="A254" s="13"/>
      <c r="B254" s="8"/>
      <c r="C254" s="8"/>
      <c r="D254" s="11">
        <f>IF(B254="","",IFERROR(INDEX(Clients!$E$2:$E$151,MATCH(B254,Clients!$A$2:$A$151,0)),0))</f>
      </c>
      <c r="E254" s="11">
        <f>IF(B254="","",IFERROR(INDEX(Clients!$F$2:$F$151,MATCH(B254,Clients!$A$2:$A$151,0)),0))</f>
      </c>
      <c r="F254" s="12">
        <f>IF(OR(B254="",C254=""),"",IFERROR(INDEX(Settings!$B$2:$B$11,MATCH(C254,Settings!$A$2:$A$11,0)),0)+D254*IFERROR(INDEX(Settings!$C$2:$C$11,MATCH(C254,Settings!$A$2:$A$11,0)),0)+E254*IFERROR(INDEX(Settings!$D$2:$D$11,MATCH(C254,Settings!$A$2:$A$11,0)),0))</f>
      </c>
      <c r="G254" s="9"/>
      <c r="H254" s="12">
        <f>IF(F254="","",IF(G254="",F254,G254))</f>
      </c>
      <c r="I254" s="8"/>
      <c r="J254" s="11">
        <f>IF(A254="","",MONTH(A254))</f>
      </c>
      <c r="K254" s="11">
        <f>IF(A254="","",YEAR(A254))</f>
      </c>
    </row>
    <row r="255" spans="1:11" x14ac:dyDescent="0.25">
      <c r="A255" s="13"/>
      <c r="B255" s="8"/>
      <c r="C255" s="8"/>
      <c r="D255" s="11">
        <f>IF(B255="","",IFERROR(INDEX(Clients!$E$2:$E$151,MATCH(B255,Clients!$A$2:$A$151,0)),0))</f>
      </c>
      <c r="E255" s="11">
        <f>IF(B255="","",IFERROR(INDEX(Clients!$F$2:$F$151,MATCH(B255,Clients!$A$2:$A$151,0)),0))</f>
      </c>
      <c r="F255" s="12">
        <f>IF(OR(B255="",C255=""),"",IFERROR(INDEX(Settings!$B$2:$B$11,MATCH(C255,Settings!$A$2:$A$11,0)),0)+D255*IFERROR(INDEX(Settings!$C$2:$C$11,MATCH(C255,Settings!$A$2:$A$11,0)),0)+E255*IFERROR(INDEX(Settings!$D$2:$D$11,MATCH(C255,Settings!$A$2:$A$11,0)),0))</f>
      </c>
      <c r="G255" s="9"/>
      <c r="H255" s="12">
        <f>IF(F255="","",IF(G255="",F255,G255))</f>
      </c>
      <c r="I255" s="8"/>
      <c r="J255" s="11">
        <f>IF(A255="","",MONTH(A255))</f>
      </c>
      <c r="K255" s="11">
        <f>IF(A255="","",YEAR(A255))</f>
      </c>
    </row>
    <row r="256" spans="1:11" x14ac:dyDescent="0.25">
      <c r="A256" s="13"/>
      <c r="B256" s="8"/>
      <c r="C256" s="8"/>
      <c r="D256" s="11">
        <f>IF(B256="","",IFERROR(INDEX(Clients!$E$2:$E$151,MATCH(B256,Clients!$A$2:$A$151,0)),0))</f>
      </c>
      <c r="E256" s="11">
        <f>IF(B256="","",IFERROR(INDEX(Clients!$F$2:$F$151,MATCH(B256,Clients!$A$2:$A$151,0)),0))</f>
      </c>
      <c r="F256" s="12">
        <f>IF(OR(B256="",C256=""),"",IFERROR(INDEX(Settings!$B$2:$B$11,MATCH(C256,Settings!$A$2:$A$11,0)),0)+D256*IFERROR(INDEX(Settings!$C$2:$C$11,MATCH(C256,Settings!$A$2:$A$11,0)),0)+E256*IFERROR(INDEX(Settings!$D$2:$D$11,MATCH(C256,Settings!$A$2:$A$11,0)),0))</f>
      </c>
      <c r="G256" s="9"/>
      <c r="H256" s="12">
        <f>IF(F256="","",IF(G256="",F256,G256))</f>
      </c>
      <c r="I256" s="8"/>
      <c r="J256" s="11">
        <f>IF(A256="","",MONTH(A256))</f>
      </c>
      <c r="K256" s="11">
        <f>IF(A256="","",YEAR(A256))</f>
      </c>
    </row>
    <row r="257" spans="1:11" x14ac:dyDescent="0.25">
      <c r="A257" s="13"/>
      <c r="B257" s="8"/>
      <c r="C257" s="8"/>
      <c r="D257" s="11">
        <f>IF(B257="","",IFERROR(INDEX(Clients!$E$2:$E$151,MATCH(B257,Clients!$A$2:$A$151,0)),0))</f>
      </c>
      <c r="E257" s="11">
        <f>IF(B257="","",IFERROR(INDEX(Clients!$F$2:$F$151,MATCH(B257,Clients!$A$2:$A$151,0)),0))</f>
      </c>
      <c r="F257" s="12">
        <f>IF(OR(B257="",C257=""),"",IFERROR(INDEX(Settings!$B$2:$B$11,MATCH(C257,Settings!$A$2:$A$11,0)),0)+D257*IFERROR(INDEX(Settings!$C$2:$C$11,MATCH(C257,Settings!$A$2:$A$11,0)),0)+E257*IFERROR(INDEX(Settings!$D$2:$D$11,MATCH(C257,Settings!$A$2:$A$11,0)),0))</f>
      </c>
      <c r="G257" s="9"/>
      <c r="H257" s="12">
        <f>IF(F257="","",IF(G257="",F257,G257))</f>
      </c>
      <c r="I257" s="8"/>
      <c r="J257" s="11">
        <f>IF(A257="","",MONTH(A257))</f>
      </c>
      <c r="K257" s="11">
        <f>IF(A257="","",YEAR(A257))</f>
      </c>
    </row>
    <row r="258" spans="1:11" x14ac:dyDescent="0.25">
      <c r="A258" s="13"/>
      <c r="B258" s="8"/>
      <c r="C258" s="8"/>
      <c r="D258" s="11">
        <f>IF(B258="","",IFERROR(INDEX(Clients!$E$2:$E$151,MATCH(B258,Clients!$A$2:$A$151,0)),0))</f>
      </c>
      <c r="E258" s="11">
        <f>IF(B258="","",IFERROR(INDEX(Clients!$F$2:$F$151,MATCH(B258,Clients!$A$2:$A$151,0)),0))</f>
      </c>
      <c r="F258" s="12">
        <f>IF(OR(B258="",C258=""),"",IFERROR(INDEX(Settings!$B$2:$B$11,MATCH(C258,Settings!$A$2:$A$11,0)),0)+D258*IFERROR(INDEX(Settings!$C$2:$C$11,MATCH(C258,Settings!$A$2:$A$11,0)),0)+E258*IFERROR(INDEX(Settings!$D$2:$D$11,MATCH(C258,Settings!$A$2:$A$11,0)),0))</f>
      </c>
      <c r="G258" s="9"/>
      <c r="H258" s="12">
        <f>IF(F258="","",IF(G258="",F258,G258))</f>
      </c>
      <c r="I258" s="8"/>
      <c r="J258" s="11">
        <f>IF(A258="","",MONTH(A258))</f>
      </c>
      <c r="K258" s="11">
        <f>IF(A258="","",YEAR(A258))</f>
      </c>
    </row>
    <row r="259" spans="1:11" x14ac:dyDescent="0.25">
      <c r="A259" s="13"/>
      <c r="B259" s="8"/>
      <c r="C259" s="8"/>
      <c r="D259" s="11">
        <f>IF(B259="","",IFERROR(INDEX(Clients!$E$2:$E$151,MATCH(B259,Clients!$A$2:$A$151,0)),0))</f>
      </c>
      <c r="E259" s="11">
        <f>IF(B259="","",IFERROR(INDEX(Clients!$F$2:$F$151,MATCH(B259,Clients!$A$2:$A$151,0)),0))</f>
      </c>
      <c r="F259" s="12">
        <f>IF(OR(B259="",C259=""),"",IFERROR(INDEX(Settings!$B$2:$B$11,MATCH(C259,Settings!$A$2:$A$11,0)),0)+D259*IFERROR(INDEX(Settings!$C$2:$C$11,MATCH(C259,Settings!$A$2:$A$11,0)),0)+E259*IFERROR(INDEX(Settings!$D$2:$D$11,MATCH(C259,Settings!$A$2:$A$11,0)),0))</f>
      </c>
      <c r="G259" s="9"/>
      <c r="H259" s="12">
        <f>IF(F259="","",IF(G259="",F259,G259))</f>
      </c>
      <c r="I259" s="8"/>
      <c r="J259" s="11">
        <f>IF(A259="","",MONTH(A259))</f>
      </c>
      <c r="K259" s="11">
        <f>IF(A259="","",YEAR(A259))</f>
      </c>
    </row>
    <row r="260" spans="1:11" x14ac:dyDescent="0.25">
      <c r="A260" s="13"/>
      <c r="B260" s="8"/>
      <c r="C260" s="8"/>
      <c r="D260" s="11">
        <f>IF(B260="","",IFERROR(INDEX(Clients!$E$2:$E$151,MATCH(B260,Clients!$A$2:$A$151,0)),0))</f>
      </c>
      <c r="E260" s="11">
        <f>IF(B260="","",IFERROR(INDEX(Clients!$F$2:$F$151,MATCH(B260,Clients!$A$2:$A$151,0)),0))</f>
      </c>
      <c r="F260" s="12">
        <f>IF(OR(B260="",C260=""),"",IFERROR(INDEX(Settings!$B$2:$B$11,MATCH(C260,Settings!$A$2:$A$11,0)),0)+D260*IFERROR(INDEX(Settings!$C$2:$C$11,MATCH(C260,Settings!$A$2:$A$11,0)),0)+E260*IFERROR(INDEX(Settings!$D$2:$D$11,MATCH(C260,Settings!$A$2:$A$11,0)),0))</f>
      </c>
      <c r="G260" s="9"/>
      <c r="H260" s="12">
        <f>IF(F260="","",IF(G260="",F260,G260))</f>
      </c>
      <c r="I260" s="8"/>
      <c r="J260" s="11">
        <f>IF(A260="","",MONTH(A260))</f>
      </c>
      <c r="K260" s="11">
        <f>IF(A260="","",YEAR(A260))</f>
      </c>
    </row>
    <row r="261" spans="1:11" x14ac:dyDescent="0.25">
      <c r="A261" s="13"/>
      <c r="B261" s="8"/>
      <c r="C261" s="8"/>
      <c r="D261" s="11">
        <f>IF(B261="","",IFERROR(INDEX(Clients!$E$2:$E$151,MATCH(B261,Clients!$A$2:$A$151,0)),0))</f>
      </c>
      <c r="E261" s="11">
        <f>IF(B261="","",IFERROR(INDEX(Clients!$F$2:$F$151,MATCH(B261,Clients!$A$2:$A$151,0)),0))</f>
      </c>
      <c r="F261" s="12">
        <f>IF(OR(B261="",C261=""),"",IFERROR(INDEX(Settings!$B$2:$B$11,MATCH(C261,Settings!$A$2:$A$11,0)),0)+D261*IFERROR(INDEX(Settings!$C$2:$C$11,MATCH(C261,Settings!$A$2:$A$11,0)),0)+E261*IFERROR(INDEX(Settings!$D$2:$D$11,MATCH(C261,Settings!$A$2:$A$11,0)),0))</f>
      </c>
      <c r="G261" s="9"/>
      <c r="H261" s="12">
        <f>IF(F261="","",IF(G261="",F261,G261))</f>
      </c>
      <c r="I261" s="8"/>
      <c r="J261" s="11">
        <f>IF(A261="","",MONTH(A261))</f>
      </c>
      <c r="K261" s="11">
        <f>IF(A261="","",YEAR(A261))</f>
      </c>
    </row>
    <row r="262" spans="1:11" x14ac:dyDescent="0.25">
      <c r="A262" s="13"/>
      <c r="B262" s="8"/>
      <c r="C262" s="8"/>
      <c r="D262" s="11">
        <f>IF(B262="","",IFERROR(INDEX(Clients!$E$2:$E$151,MATCH(B262,Clients!$A$2:$A$151,0)),0))</f>
      </c>
      <c r="E262" s="11">
        <f>IF(B262="","",IFERROR(INDEX(Clients!$F$2:$F$151,MATCH(B262,Clients!$A$2:$A$151,0)),0))</f>
      </c>
      <c r="F262" s="12">
        <f>IF(OR(B262="",C262=""),"",IFERROR(INDEX(Settings!$B$2:$B$11,MATCH(C262,Settings!$A$2:$A$11,0)),0)+D262*IFERROR(INDEX(Settings!$C$2:$C$11,MATCH(C262,Settings!$A$2:$A$11,0)),0)+E262*IFERROR(INDEX(Settings!$D$2:$D$11,MATCH(C262,Settings!$A$2:$A$11,0)),0))</f>
      </c>
      <c r="G262" s="9"/>
      <c r="H262" s="12">
        <f>IF(F262="","",IF(G262="",F262,G262))</f>
      </c>
      <c r="I262" s="8"/>
      <c r="J262" s="11">
        <f>IF(A262="","",MONTH(A262))</f>
      </c>
      <c r="K262" s="11">
        <f>IF(A262="","",YEAR(A262))</f>
      </c>
    </row>
    <row r="263" spans="1:11" x14ac:dyDescent="0.25">
      <c r="A263" s="13"/>
      <c r="B263" s="8"/>
      <c r="C263" s="8"/>
      <c r="D263" s="11">
        <f>IF(B263="","",IFERROR(INDEX(Clients!$E$2:$E$151,MATCH(B263,Clients!$A$2:$A$151,0)),0))</f>
      </c>
      <c r="E263" s="11">
        <f>IF(B263="","",IFERROR(INDEX(Clients!$F$2:$F$151,MATCH(B263,Clients!$A$2:$A$151,0)),0))</f>
      </c>
      <c r="F263" s="12">
        <f>IF(OR(B263="",C263=""),"",IFERROR(INDEX(Settings!$B$2:$B$11,MATCH(C263,Settings!$A$2:$A$11,0)),0)+D263*IFERROR(INDEX(Settings!$C$2:$C$11,MATCH(C263,Settings!$A$2:$A$11,0)),0)+E263*IFERROR(INDEX(Settings!$D$2:$D$11,MATCH(C263,Settings!$A$2:$A$11,0)),0))</f>
      </c>
      <c r="G263" s="9"/>
      <c r="H263" s="12">
        <f>IF(F263="","",IF(G263="",F263,G263))</f>
      </c>
      <c r="I263" s="8"/>
      <c r="J263" s="11">
        <f>IF(A263="","",MONTH(A263))</f>
      </c>
      <c r="K263" s="11">
        <f>IF(A263="","",YEAR(A263))</f>
      </c>
    </row>
    <row r="264" spans="1:11" x14ac:dyDescent="0.25">
      <c r="A264" s="13"/>
      <c r="B264" s="8"/>
      <c r="C264" s="8"/>
      <c r="D264" s="11">
        <f>IF(B264="","",IFERROR(INDEX(Clients!$E$2:$E$151,MATCH(B264,Clients!$A$2:$A$151,0)),0))</f>
      </c>
      <c r="E264" s="11">
        <f>IF(B264="","",IFERROR(INDEX(Clients!$F$2:$F$151,MATCH(B264,Clients!$A$2:$A$151,0)),0))</f>
      </c>
      <c r="F264" s="12">
        <f>IF(OR(B264="",C264=""),"",IFERROR(INDEX(Settings!$B$2:$B$11,MATCH(C264,Settings!$A$2:$A$11,0)),0)+D264*IFERROR(INDEX(Settings!$C$2:$C$11,MATCH(C264,Settings!$A$2:$A$11,0)),0)+E264*IFERROR(INDEX(Settings!$D$2:$D$11,MATCH(C264,Settings!$A$2:$A$11,0)),0))</f>
      </c>
      <c r="G264" s="9"/>
      <c r="H264" s="12">
        <f>IF(F264="","",IF(G264="",F264,G264))</f>
      </c>
      <c r="I264" s="8"/>
      <c r="J264" s="11">
        <f>IF(A264="","",MONTH(A264))</f>
      </c>
      <c r="K264" s="11">
        <f>IF(A264="","",YEAR(A264))</f>
      </c>
    </row>
    <row r="265" spans="1:11" x14ac:dyDescent="0.25">
      <c r="A265" s="13"/>
      <c r="B265" s="8"/>
      <c r="C265" s="8"/>
      <c r="D265" s="11">
        <f>IF(B265="","",IFERROR(INDEX(Clients!$E$2:$E$151,MATCH(B265,Clients!$A$2:$A$151,0)),0))</f>
      </c>
      <c r="E265" s="11">
        <f>IF(B265="","",IFERROR(INDEX(Clients!$F$2:$F$151,MATCH(B265,Clients!$A$2:$A$151,0)),0))</f>
      </c>
      <c r="F265" s="12">
        <f>IF(OR(B265="",C265=""),"",IFERROR(INDEX(Settings!$B$2:$B$11,MATCH(C265,Settings!$A$2:$A$11,0)),0)+D265*IFERROR(INDEX(Settings!$C$2:$C$11,MATCH(C265,Settings!$A$2:$A$11,0)),0)+E265*IFERROR(INDEX(Settings!$D$2:$D$11,MATCH(C265,Settings!$A$2:$A$11,0)),0))</f>
      </c>
      <c r="G265" s="9"/>
      <c r="H265" s="12">
        <f>IF(F265="","",IF(G265="",F265,G265))</f>
      </c>
      <c r="I265" s="8"/>
      <c r="J265" s="11">
        <f>IF(A265="","",MONTH(A265))</f>
      </c>
      <c r="K265" s="11">
        <f>IF(A265="","",YEAR(A265))</f>
      </c>
    </row>
    <row r="266" spans="1:11" x14ac:dyDescent="0.25">
      <c r="A266" s="13"/>
      <c r="B266" s="8"/>
      <c r="C266" s="8"/>
      <c r="D266" s="11">
        <f>IF(B266="","",IFERROR(INDEX(Clients!$E$2:$E$151,MATCH(B266,Clients!$A$2:$A$151,0)),0))</f>
      </c>
      <c r="E266" s="11">
        <f>IF(B266="","",IFERROR(INDEX(Clients!$F$2:$F$151,MATCH(B266,Clients!$A$2:$A$151,0)),0))</f>
      </c>
      <c r="F266" s="12">
        <f>IF(OR(B266="",C266=""),"",IFERROR(INDEX(Settings!$B$2:$B$11,MATCH(C266,Settings!$A$2:$A$11,0)),0)+D266*IFERROR(INDEX(Settings!$C$2:$C$11,MATCH(C266,Settings!$A$2:$A$11,0)),0)+E266*IFERROR(INDEX(Settings!$D$2:$D$11,MATCH(C266,Settings!$A$2:$A$11,0)),0))</f>
      </c>
      <c r="G266" s="9"/>
      <c r="H266" s="12">
        <f>IF(F266="","",IF(G266="",F266,G266))</f>
      </c>
      <c r="I266" s="8"/>
      <c r="J266" s="11">
        <f>IF(A266="","",MONTH(A266))</f>
      </c>
      <c r="K266" s="11">
        <f>IF(A266="","",YEAR(A266))</f>
      </c>
    </row>
    <row r="267" spans="1:11" x14ac:dyDescent="0.25">
      <c r="A267" s="13"/>
      <c r="B267" s="8"/>
      <c r="C267" s="8"/>
      <c r="D267" s="11">
        <f>IF(B267="","",IFERROR(INDEX(Clients!$E$2:$E$151,MATCH(B267,Clients!$A$2:$A$151,0)),0))</f>
      </c>
      <c r="E267" s="11">
        <f>IF(B267="","",IFERROR(INDEX(Clients!$F$2:$F$151,MATCH(B267,Clients!$A$2:$A$151,0)),0))</f>
      </c>
      <c r="F267" s="12">
        <f>IF(OR(B267="",C267=""),"",IFERROR(INDEX(Settings!$B$2:$B$11,MATCH(C267,Settings!$A$2:$A$11,0)),0)+D267*IFERROR(INDEX(Settings!$C$2:$C$11,MATCH(C267,Settings!$A$2:$A$11,0)),0)+E267*IFERROR(INDEX(Settings!$D$2:$D$11,MATCH(C267,Settings!$A$2:$A$11,0)),0))</f>
      </c>
      <c r="G267" s="9"/>
      <c r="H267" s="12">
        <f>IF(F267="","",IF(G267="",F267,G267))</f>
      </c>
      <c r="I267" s="8"/>
      <c r="J267" s="11">
        <f>IF(A267="","",MONTH(A267))</f>
      </c>
      <c r="K267" s="11">
        <f>IF(A267="","",YEAR(A267))</f>
      </c>
    </row>
    <row r="268" spans="1:11" x14ac:dyDescent="0.25">
      <c r="A268" s="13"/>
      <c r="B268" s="8"/>
      <c r="C268" s="8"/>
      <c r="D268" s="11">
        <f>IF(B268="","",IFERROR(INDEX(Clients!$E$2:$E$151,MATCH(B268,Clients!$A$2:$A$151,0)),0))</f>
      </c>
      <c r="E268" s="11">
        <f>IF(B268="","",IFERROR(INDEX(Clients!$F$2:$F$151,MATCH(B268,Clients!$A$2:$A$151,0)),0))</f>
      </c>
      <c r="F268" s="12">
        <f>IF(OR(B268="",C268=""),"",IFERROR(INDEX(Settings!$B$2:$B$11,MATCH(C268,Settings!$A$2:$A$11,0)),0)+D268*IFERROR(INDEX(Settings!$C$2:$C$11,MATCH(C268,Settings!$A$2:$A$11,0)),0)+E268*IFERROR(INDEX(Settings!$D$2:$D$11,MATCH(C268,Settings!$A$2:$A$11,0)),0))</f>
      </c>
      <c r="G268" s="9"/>
      <c r="H268" s="12">
        <f>IF(F268="","",IF(G268="",F268,G268))</f>
      </c>
      <c r="I268" s="8"/>
      <c r="J268" s="11">
        <f>IF(A268="","",MONTH(A268))</f>
      </c>
      <c r="K268" s="11">
        <f>IF(A268="","",YEAR(A268))</f>
      </c>
    </row>
    <row r="269" spans="1:11" x14ac:dyDescent="0.25">
      <c r="A269" s="13"/>
      <c r="B269" s="8"/>
      <c r="C269" s="8"/>
      <c r="D269" s="11">
        <f>IF(B269="","",IFERROR(INDEX(Clients!$E$2:$E$151,MATCH(B269,Clients!$A$2:$A$151,0)),0))</f>
      </c>
      <c r="E269" s="11">
        <f>IF(B269="","",IFERROR(INDEX(Clients!$F$2:$F$151,MATCH(B269,Clients!$A$2:$A$151,0)),0))</f>
      </c>
      <c r="F269" s="12">
        <f>IF(OR(B269="",C269=""),"",IFERROR(INDEX(Settings!$B$2:$B$11,MATCH(C269,Settings!$A$2:$A$11,0)),0)+D269*IFERROR(INDEX(Settings!$C$2:$C$11,MATCH(C269,Settings!$A$2:$A$11,0)),0)+E269*IFERROR(INDEX(Settings!$D$2:$D$11,MATCH(C269,Settings!$A$2:$A$11,0)),0))</f>
      </c>
      <c r="G269" s="9"/>
      <c r="H269" s="12">
        <f>IF(F269="","",IF(G269="",F269,G269))</f>
      </c>
      <c r="I269" s="8"/>
      <c r="J269" s="11">
        <f>IF(A269="","",MONTH(A269))</f>
      </c>
      <c r="K269" s="11">
        <f>IF(A269="","",YEAR(A269))</f>
      </c>
    </row>
    <row r="270" spans="1:11" x14ac:dyDescent="0.25">
      <c r="A270" s="13"/>
      <c r="B270" s="8"/>
      <c r="C270" s="8"/>
      <c r="D270" s="11">
        <f>IF(B270="","",IFERROR(INDEX(Clients!$E$2:$E$151,MATCH(B270,Clients!$A$2:$A$151,0)),0))</f>
      </c>
      <c r="E270" s="11">
        <f>IF(B270="","",IFERROR(INDEX(Clients!$F$2:$F$151,MATCH(B270,Clients!$A$2:$A$151,0)),0))</f>
      </c>
      <c r="F270" s="12">
        <f>IF(OR(B270="",C270=""),"",IFERROR(INDEX(Settings!$B$2:$B$11,MATCH(C270,Settings!$A$2:$A$11,0)),0)+D270*IFERROR(INDEX(Settings!$C$2:$C$11,MATCH(C270,Settings!$A$2:$A$11,0)),0)+E270*IFERROR(INDEX(Settings!$D$2:$D$11,MATCH(C270,Settings!$A$2:$A$11,0)),0))</f>
      </c>
      <c r="G270" s="9"/>
      <c r="H270" s="12">
        <f>IF(F270="","",IF(G270="",F270,G270))</f>
      </c>
      <c r="I270" s="8"/>
      <c r="J270" s="11">
        <f>IF(A270="","",MONTH(A270))</f>
      </c>
      <c r="K270" s="11">
        <f>IF(A270="","",YEAR(A270))</f>
      </c>
    </row>
    <row r="271" spans="1:11" x14ac:dyDescent="0.25">
      <c r="A271" s="13"/>
      <c r="B271" s="8"/>
      <c r="C271" s="8"/>
      <c r="D271" s="11">
        <f>IF(B271="","",IFERROR(INDEX(Clients!$E$2:$E$151,MATCH(B271,Clients!$A$2:$A$151,0)),0))</f>
      </c>
      <c r="E271" s="11">
        <f>IF(B271="","",IFERROR(INDEX(Clients!$F$2:$F$151,MATCH(B271,Clients!$A$2:$A$151,0)),0))</f>
      </c>
      <c r="F271" s="12">
        <f>IF(OR(B271="",C271=""),"",IFERROR(INDEX(Settings!$B$2:$B$11,MATCH(C271,Settings!$A$2:$A$11,0)),0)+D271*IFERROR(INDEX(Settings!$C$2:$C$11,MATCH(C271,Settings!$A$2:$A$11,0)),0)+E271*IFERROR(INDEX(Settings!$D$2:$D$11,MATCH(C271,Settings!$A$2:$A$11,0)),0))</f>
      </c>
      <c r="G271" s="9"/>
      <c r="H271" s="12">
        <f>IF(F271="","",IF(G271="",F271,G271))</f>
      </c>
      <c r="I271" s="8"/>
      <c r="J271" s="11">
        <f>IF(A271="","",MONTH(A271))</f>
      </c>
      <c r="K271" s="11">
        <f>IF(A271="","",YEAR(A271))</f>
      </c>
    </row>
    <row r="272" spans="1:11" x14ac:dyDescent="0.25">
      <c r="A272" s="13"/>
      <c r="B272" s="8"/>
      <c r="C272" s="8"/>
      <c r="D272" s="11">
        <f>IF(B272="","",IFERROR(INDEX(Clients!$E$2:$E$151,MATCH(B272,Clients!$A$2:$A$151,0)),0))</f>
      </c>
      <c r="E272" s="11">
        <f>IF(B272="","",IFERROR(INDEX(Clients!$F$2:$F$151,MATCH(B272,Clients!$A$2:$A$151,0)),0))</f>
      </c>
      <c r="F272" s="12">
        <f>IF(OR(B272="",C272=""),"",IFERROR(INDEX(Settings!$B$2:$B$11,MATCH(C272,Settings!$A$2:$A$11,0)),0)+D272*IFERROR(INDEX(Settings!$C$2:$C$11,MATCH(C272,Settings!$A$2:$A$11,0)),0)+E272*IFERROR(INDEX(Settings!$D$2:$D$11,MATCH(C272,Settings!$A$2:$A$11,0)),0))</f>
      </c>
      <c r="G272" s="9"/>
      <c r="H272" s="12">
        <f>IF(F272="","",IF(G272="",F272,G272))</f>
      </c>
      <c r="I272" s="8"/>
      <c r="J272" s="11">
        <f>IF(A272="","",MONTH(A272))</f>
      </c>
      <c r="K272" s="11">
        <f>IF(A272="","",YEAR(A272))</f>
      </c>
    </row>
    <row r="273" spans="1:11" x14ac:dyDescent="0.25">
      <c r="A273" s="13"/>
      <c r="B273" s="8"/>
      <c r="C273" s="8"/>
      <c r="D273" s="11">
        <f>IF(B273="","",IFERROR(INDEX(Clients!$E$2:$E$151,MATCH(B273,Clients!$A$2:$A$151,0)),0))</f>
      </c>
      <c r="E273" s="11">
        <f>IF(B273="","",IFERROR(INDEX(Clients!$F$2:$F$151,MATCH(B273,Clients!$A$2:$A$151,0)),0))</f>
      </c>
      <c r="F273" s="12">
        <f>IF(OR(B273="",C273=""),"",IFERROR(INDEX(Settings!$B$2:$B$11,MATCH(C273,Settings!$A$2:$A$11,0)),0)+D273*IFERROR(INDEX(Settings!$C$2:$C$11,MATCH(C273,Settings!$A$2:$A$11,0)),0)+E273*IFERROR(INDEX(Settings!$D$2:$D$11,MATCH(C273,Settings!$A$2:$A$11,0)),0))</f>
      </c>
      <c r="G273" s="9"/>
      <c r="H273" s="12">
        <f>IF(F273="","",IF(G273="",F273,G273))</f>
      </c>
      <c r="I273" s="8"/>
      <c r="J273" s="11">
        <f>IF(A273="","",MONTH(A273))</f>
      </c>
      <c r="K273" s="11">
        <f>IF(A273="","",YEAR(A273))</f>
      </c>
    </row>
    <row r="274" spans="1:11" x14ac:dyDescent="0.25">
      <c r="A274" s="13"/>
      <c r="B274" s="8"/>
      <c r="C274" s="8"/>
      <c r="D274" s="11">
        <f>IF(B274="","",IFERROR(INDEX(Clients!$E$2:$E$151,MATCH(B274,Clients!$A$2:$A$151,0)),0))</f>
      </c>
      <c r="E274" s="11">
        <f>IF(B274="","",IFERROR(INDEX(Clients!$F$2:$F$151,MATCH(B274,Clients!$A$2:$A$151,0)),0))</f>
      </c>
      <c r="F274" s="12">
        <f>IF(OR(B274="",C274=""),"",IFERROR(INDEX(Settings!$B$2:$B$11,MATCH(C274,Settings!$A$2:$A$11,0)),0)+D274*IFERROR(INDEX(Settings!$C$2:$C$11,MATCH(C274,Settings!$A$2:$A$11,0)),0)+E274*IFERROR(INDEX(Settings!$D$2:$D$11,MATCH(C274,Settings!$A$2:$A$11,0)),0))</f>
      </c>
      <c r="G274" s="9"/>
      <c r="H274" s="12">
        <f>IF(F274="","",IF(G274="",F274,G274))</f>
      </c>
      <c r="I274" s="8"/>
      <c r="J274" s="11">
        <f>IF(A274="","",MONTH(A274))</f>
      </c>
      <c r="K274" s="11">
        <f>IF(A274="","",YEAR(A274))</f>
      </c>
    </row>
    <row r="275" spans="1:11" x14ac:dyDescent="0.25">
      <c r="A275" s="13"/>
      <c r="B275" s="8"/>
      <c r="C275" s="8"/>
      <c r="D275" s="11">
        <f>IF(B275="","",IFERROR(INDEX(Clients!$E$2:$E$151,MATCH(B275,Clients!$A$2:$A$151,0)),0))</f>
      </c>
      <c r="E275" s="11">
        <f>IF(B275="","",IFERROR(INDEX(Clients!$F$2:$F$151,MATCH(B275,Clients!$A$2:$A$151,0)),0))</f>
      </c>
      <c r="F275" s="12">
        <f>IF(OR(B275="",C275=""),"",IFERROR(INDEX(Settings!$B$2:$B$11,MATCH(C275,Settings!$A$2:$A$11,0)),0)+D275*IFERROR(INDEX(Settings!$C$2:$C$11,MATCH(C275,Settings!$A$2:$A$11,0)),0)+E275*IFERROR(INDEX(Settings!$D$2:$D$11,MATCH(C275,Settings!$A$2:$A$11,0)),0))</f>
      </c>
      <c r="G275" s="9"/>
      <c r="H275" s="12">
        <f>IF(F275="","",IF(G275="",F275,G275))</f>
      </c>
      <c r="I275" s="8"/>
      <c r="J275" s="11">
        <f>IF(A275="","",MONTH(A275))</f>
      </c>
      <c r="K275" s="11">
        <f>IF(A275="","",YEAR(A275))</f>
      </c>
    </row>
    <row r="276" spans="1:11" x14ac:dyDescent="0.25">
      <c r="A276" s="13"/>
      <c r="B276" s="8"/>
      <c r="C276" s="8"/>
      <c r="D276" s="11">
        <f>IF(B276="","",IFERROR(INDEX(Clients!$E$2:$E$151,MATCH(B276,Clients!$A$2:$A$151,0)),0))</f>
      </c>
      <c r="E276" s="11">
        <f>IF(B276="","",IFERROR(INDEX(Clients!$F$2:$F$151,MATCH(B276,Clients!$A$2:$A$151,0)),0))</f>
      </c>
      <c r="F276" s="12">
        <f>IF(OR(B276="",C276=""),"",IFERROR(INDEX(Settings!$B$2:$B$11,MATCH(C276,Settings!$A$2:$A$11,0)),0)+D276*IFERROR(INDEX(Settings!$C$2:$C$11,MATCH(C276,Settings!$A$2:$A$11,0)),0)+E276*IFERROR(INDEX(Settings!$D$2:$D$11,MATCH(C276,Settings!$A$2:$A$11,0)),0))</f>
      </c>
      <c r="G276" s="9"/>
      <c r="H276" s="12">
        <f>IF(F276="","",IF(G276="",F276,G276))</f>
      </c>
      <c r="I276" s="8"/>
      <c r="J276" s="11">
        <f>IF(A276="","",MONTH(A276))</f>
      </c>
      <c r="K276" s="11">
        <f>IF(A276="","",YEAR(A276))</f>
      </c>
    </row>
    <row r="277" spans="1:11" x14ac:dyDescent="0.25">
      <c r="A277" s="13"/>
      <c r="B277" s="8"/>
      <c r="C277" s="8"/>
      <c r="D277" s="11">
        <f>IF(B277="","",IFERROR(INDEX(Clients!$E$2:$E$151,MATCH(B277,Clients!$A$2:$A$151,0)),0))</f>
      </c>
      <c r="E277" s="11">
        <f>IF(B277="","",IFERROR(INDEX(Clients!$F$2:$F$151,MATCH(B277,Clients!$A$2:$A$151,0)),0))</f>
      </c>
      <c r="F277" s="12">
        <f>IF(OR(B277="",C277=""),"",IFERROR(INDEX(Settings!$B$2:$B$11,MATCH(C277,Settings!$A$2:$A$11,0)),0)+D277*IFERROR(INDEX(Settings!$C$2:$C$11,MATCH(C277,Settings!$A$2:$A$11,0)),0)+E277*IFERROR(INDEX(Settings!$D$2:$D$11,MATCH(C277,Settings!$A$2:$A$11,0)),0))</f>
      </c>
      <c r="G277" s="9"/>
      <c r="H277" s="12">
        <f>IF(F277="","",IF(G277="",F277,G277))</f>
      </c>
      <c r="I277" s="8"/>
      <c r="J277" s="11">
        <f>IF(A277="","",MONTH(A277))</f>
      </c>
      <c r="K277" s="11">
        <f>IF(A277="","",YEAR(A277))</f>
      </c>
    </row>
    <row r="278" spans="1:11" x14ac:dyDescent="0.25">
      <c r="A278" s="13"/>
      <c r="B278" s="8"/>
      <c r="C278" s="8"/>
      <c r="D278" s="11">
        <f>IF(B278="","",IFERROR(INDEX(Clients!$E$2:$E$151,MATCH(B278,Clients!$A$2:$A$151,0)),0))</f>
      </c>
      <c r="E278" s="11">
        <f>IF(B278="","",IFERROR(INDEX(Clients!$F$2:$F$151,MATCH(B278,Clients!$A$2:$A$151,0)),0))</f>
      </c>
      <c r="F278" s="12">
        <f>IF(OR(B278="",C278=""),"",IFERROR(INDEX(Settings!$B$2:$B$11,MATCH(C278,Settings!$A$2:$A$11,0)),0)+D278*IFERROR(INDEX(Settings!$C$2:$C$11,MATCH(C278,Settings!$A$2:$A$11,0)),0)+E278*IFERROR(INDEX(Settings!$D$2:$D$11,MATCH(C278,Settings!$A$2:$A$11,0)),0))</f>
      </c>
      <c r="G278" s="9"/>
      <c r="H278" s="12">
        <f>IF(F278="","",IF(G278="",F278,G278))</f>
      </c>
      <c r="I278" s="8"/>
      <c r="J278" s="11">
        <f>IF(A278="","",MONTH(A278))</f>
      </c>
      <c r="K278" s="11">
        <f>IF(A278="","",YEAR(A278))</f>
      </c>
    </row>
    <row r="279" spans="1:11" x14ac:dyDescent="0.25">
      <c r="A279" s="13"/>
      <c r="B279" s="8"/>
      <c r="C279" s="8"/>
      <c r="D279" s="11">
        <f>IF(B279="","",IFERROR(INDEX(Clients!$E$2:$E$151,MATCH(B279,Clients!$A$2:$A$151,0)),0))</f>
      </c>
      <c r="E279" s="11">
        <f>IF(B279="","",IFERROR(INDEX(Clients!$F$2:$F$151,MATCH(B279,Clients!$A$2:$A$151,0)),0))</f>
      </c>
      <c r="F279" s="12">
        <f>IF(OR(B279="",C279=""),"",IFERROR(INDEX(Settings!$B$2:$B$11,MATCH(C279,Settings!$A$2:$A$11,0)),0)+D279*IFERROR(INDEX(Settings!$C$2:$C$11,MATCH(C279,Settings!$A$2:$A$11,0)),0)+E279*IFERROR(INDEX(Settings!$D$2:$D$11,MATCH(C279,Settings!$A$2:$A$11,0)),0))</f>
      </c>
      <c r="G279" s="9"/>
      <c r="H279" s="12">
        <f>IF(F279="","",IF(G279="",F279,G279))</f>
      </c>
      <c r="I279" s="8"/>
      <c r="J279" s="11">
        <f>IF(A279="","",MONTH(A279))</f>
      </c>
      <c r="K279" s="11">
        <f>IF(A279="","",YEAR(A279))</f>
      </c>
    </row>
    <row r="280" spans="1:11" x14ac:dyDescent="0.25">
      <c r="A280" s="13"/>
      <c r="B280" s="8"/>
      <c r="C280" s="8"/>
      <c r="D280" s="11">
        <f>IF(B280="","",IFERROR(INDEX(Clients!$E$2:$E$151,MATCH(B280,Clients!$A$2:$A$151,0)),0))</f>
      </c>
      <c r="E280" s="11">
        <f>IF(B280="","",IFERROR(INDEX(Clients!$F$2:$F$151,MATCH(B280,Clients!$A$2:$A$151,0)),0))</f>
      </c>
      <c r="F280" s="12">
        <f>IF(OR(B280="",C280=""),"",IFERROR(INDEX(Settings!$B$2:$B$11,MATCH(C280,Settings!$A$2:$A$11,0)),0)+D280*IFERROR(INDEX(Settings!$C$2:$C$11,MATCH(C280,Settings!$A$2:$A$11,0)),0)+E280*IFERROR(INDEX(Settings!$D$2:$D$11,MATCH(C280,Settings!$A$2:$A$11,0)),0))</f>
      </c>
      <c r="G280" s="9"/>
      <c r="H280" s="12">
        <f>IF(F280="","",IF(G280="",F280,G280))</f>
      </c>
      <c r="I280" s="8"/>
      <c r="J280" s="11">
        <f>IF(A280="","",MONTH(A280))</f>
      </c>
      <c r="K280" s="11">
        <f>IF(A280="","",YEAR(A280))</f>
      </c>
    </row>
    <row r="281" spans="1:11" x14ac:dyDescent="0.25">
      <c r="A281" s="13"/>
      <c r="B281" s="8"/>
      <c r="C281" s="8"/>
      <c r="D281" s="11">
        <f>IF(B281="","",IFERROR(INDEX(Clients!$E$2:$E$151,MATCH(B281,Clients!$A$2:$A$151,0)),0))</f>
      </c>
      <c r="E281" s="11">
        <f>IF(B281="","",IFERROR(INDEX(Clients!$F$2:$F$151,MATCH(B281,Clients!$A$2:$A$151,0)),0))</f>
      </c>
      <c r="F281" s="12">
        <f>IF(OR(B281="",C281=""),"",IFERROR(INDEX(Settings!$B$2:$B$11,MATCH(C281,Settings!$A$2:$A$11,0)),0)+D281*IFERROR(INDEX(Settings!$C$2:$C$11,MATCH(C281,Settings!$A$2:$A$11,0)),0)+E281*IFERROR(INDEX(Settings!$D$2:$D$11,MATCH(C281,Settings!$A$2:$A$11,0)),0))</f>
      </c>
      <c r="G281" s="9"/>
      <c r="H281" s="12">
        <f>IF(F281="","",IF(G281="",F281,G281))</f>
      </c>
      <c r="I281" s="8"/>
      <c r="J281" s="11">
        <f>IF(A281="","",MONTH(A281))</f>
      </c>
      <c r="K281" s="11">
        <f>IF(A281="","",YEAR(A281))</f>
      </c>
    </row>
    <row r="282" spans="1:11" x14ac:dyDescent="0.25">
      <c r="A282" s="13"/>
      <c r="B282" s="8"/>
      <c r="C282" s="8"/>
      <c r="D282" s="11">
        <f>IF(B282="","",IFERROR(INDEX(Clients!$E$2:$E$151,MATCH(B282,Clients!$A$2:$A$151,0)),0))</f>
      </c>
      <c r="E282" s="11">
        <f>IF(B282="","",IFERROR(INDEX(Clients!$F$2:$F$151,MATCH(B282,Clients!$A$2:$A$151,0)),0))</f>
      </c>
      <c r="F282" s="12">
        <f>IF(OR(B282="",C282=""),"",IFERROR(INDEX(Settings!$B$2:$B$11,MATCH(C282,Settings!$A$2:$A$11,0)),0)+D282*IFERROR(INDEX(Settings!$C$2:$C$11,MATCH(C282,Settings!$A$2:$A$11,0)),0)+E282*IFERROR(INDEX(Settings!$D$2:$D$11,MATCH(C282,Settings!$A$2:$A$11,0)),0))</f>
      </c>
      <c r="G282" s="9"/>
      <c r="H282" s="12">
        <f>IF(F282="","",IF(G282="",F282,G282))</f>
      </c>
      <c r="I282" s="8"/>
      <c r="J282" s="11">
        <f>IF(A282="","",MONTH(A282))</f>
      </c>
      <c r="K282" s="11">
        <f>IF(A282="","",YEAR(A282))</f>
      </c>
    </row>
    <row r="283" spans="1:11" x14ac:dyDescent="0.25">
      <c r="A283" s="13"/>
      <c r="B283" s="8"/>
      <c r="C283" s="8"/>
      <c r="D283" s="11">
        <f>IF(B283="","",IFERROR(INDEX(Clients!$E$2:$E$151,MATCH(B283,Clients!$A$2:$A$151,0)),0))</f>
      </c>
      <c r="E283" s="11">
        <f>IF(B283="","",IFERROR(INDEX(Clients!$F$2:$F$151,MATCH(B283,Clients!$A$2:$A$151,0)),0))</f>
      </c>
      <c r="F283" s="12">
        <f>IF(OR(B283="",C283=""),"",IFERROR(INDEX(Settings!$B$2:$B$11,MATCH(C283,Settings!$A$2:$A$11,0)),0)+D283*IFERROR(INDEX(Settings!$C$2:$C$11,MATCH(C283,Settings!$A$2:$A$11,0)),0)+E283*IFERROR(INDEX(Settings!$D$2:$D$11,MATCH(C283,Settings!$A$2:$A$11,0)),0))</f>
      </c>
      <c r="G283" s="9"/>
      <c r="H283" s="12">
        <f>IF(F283="","",IF(G283="",F283,G283))</f>
      </c>
      <c r="I283" s="8"/>
      <c r="J283" s="11">
        <f>IF(A283="","",MONTH(A283))</f>
      </c>
      <c r="K283" s="11">
        <f>IF(A283="","",YEAR(A283))</f>
      </c>
    </row>
    <row r="284" spans="1:11" x14ac:dyDescent="0.25">
      <c r="A284" s="13"/>
      <c r="B284" s="8"/>
      <c r="C284" s="8"/>
      <c r="D284" s="11">
        <f>IF(B284="","",IFERROR(INDEX(Clients!$E$2:$E$151,MATCH(B284,Clients!$A$2:$A$151,0)),0))</f>
      </c>
      <c r="E284" s="11">
        <f>IF(B284="","",IFERROR(INDEX(Clients!$F$2:$F$151,MATCH(B284,Clients!$A$2:$A$151,0)),0))</f>
      </c>
      <c r="F284" s="12">
        <f>IF(OR(B284="",C284=""),"",IFERROR(INDEX(Settings!$B$2:$B$11,MATCH(C284,Settings!$A$2:$A$11,0)),0)+D284*IFERROR(INDEX(Settings!$C$2:$C$11,MATCH(C284,Settings!$A$2:$A$11,0)),0)+E284*IFERROR(INDEX(Settings!$D$2:$D$11,MATCH(C284,Settings!$A$2:$A$11,0)),0))</f>
      </c>
      <c r="G284" s="9"/>
      <c r="H284" s="12">
        <f>IF(F284="","",IF(G284="",F284,G284))</f>
      </c>
      <c r="I284" s="8"/>
      <c r="J284" s="11">
        <f>IF(A284="","",MONTH(A284))</f>
      </c>
      <c r="K284" s="11">
        <f>IF(A284="","",YEAR(A284))</f>
      </c>
    </row>
    <row r="285" spans="1:11" x14ac:dyDescent="0.25">
      <c r="A285" s="13"/>
      <c r="B285" s="8"/>
      <c r="C285" s="8"/>
      <c r="D285" s="11">
        <f>IF(B285="","",IFERROR(INDEX(Clients!$E$2:$E$151,MATCH(B285,Clients!$A$2:$A$151,0)),0))</f>
      </c>
      <c r="E285" s="11">
        <f>IF(B285="","",IFERROR(INDEX(Clients!$F$2:$F$151,MATCH(B285,Clients!$A$2:$A$151,0)),0))</f>
      </c>
      <c r="F285" s="12">
        <f>IF(OR(B285="",C285=""),"",IFERROR(INDEX(Settings!$B$2:$B$11,MATCH(C285,Settings!$A$2:$A$11,0)),0)+D285*IFERROR(INDEX(Settings!$C$2:$C$11,MATCH(C285,Settings!$A$2:$A$11,0)),0)+E285*IFERROR(INDEX(Settings!$D$2:$D$11,MATCH(C285,Settings!$A$2:$A$11,0)),0))</f>
      </c>
      <c r="G285" s="9"/>
      <c r="H285" s="12">
        <f>IF(F285="","",IF(G285="",F285,G285))</f>
      </c>
      <c r="I285" s="8"/>
      <c r="J285" s="11">
        <f>IF(A285="","",MONTH(A285))</f>
      </c>
      <c r="K285" s="11">
        <f>IF(A285="","",YEAR(A285))</f>
      </c>
    </row>
    <row r="286" spans="1:11" x14ac:dyDescent="0.25">
      <c r="A286" s="13"/>
      <c r="B286" s="8"/>
      <c r="C286" s="8"/>
      <c r="D286" s="11">
        <f>IF(B286="","",IFERROR(INDEX(Clients!$E$2:$E$151,MATCH(B286,Clients!$A$2:$A$151,0)),0))</f>
      </c>
      <c r="E286" s="11">
        <f>IF(B286="","",IFERROR(INDEX(Clients!$F$2:$F$151,MATCH(B286,Clients!$A$2:$A$151,0)),0))</f>
      </c>
      <c r="F286" s="12">
        <f>IF(OR(B286="",C286=""),"",IFERROR(INDEX(Settings!$B$2:$B$11,MATCH(C286,Settings!$A$2:$A$11,0)),0)+D286*IFERROR(INDEX(Settings!$C$2:$C$11,MATCH(C286,Settings!$A$2:$A$11,0)),0)+E286*IFERROR(INDEX(Settings!$D$2:$D$11,MATCH(C286,Settings!$A$2:$A$11,0)),0))</f>
      </c>
      <c r="G286" s="9"/>
      <c r="H286" s="12">
        <f>IF(F286="","",IF(G286="",F286,G286))</f>
      </c>
      <c r="I286" s="8"/>
      <c r="J286" s="11">
        <f>IF(A286="","",MONTH(A286))</f>
      </c>
      <c r="K286" s="11">
        <f>IF(A286="","",YEAR(A286))</f>
      </c>
    </row>
    <row r="287" spans="1:11" x14ac:dyDescent="0.25">
      <c r="A287" s="13"/>
      <c r="B287" s="8"/>
      <c r="C287" s="8"/>
      <c r="D287" s="11">
        <f>IF(B287="","",IFERROR(INDEX(Clients!$E$2:$E$151,MATCH(B287,Clients!$A$2:$A$151,0)),0))</f>
      </c>
      <c r="E287" s="11">
        <f>IF(B287="","",IFERROR(INDEX(Clients!$F$2:$F$151,MATCH(B287,Clients!$A$2:$A$151,0)),0))</f>
      </c>
      <c r="F287" s="12">
        <f>IF(OR(B287="",C287=""),"",IFERROR(INDEX(Settings!$B$2:$B$11,MATCH(C287,Settings!$A$2:$A$11,0)),0)+D287*IFERROR(INDEX(Settings!$C$2:$C$11,MATCH(C287,Settings!$A$2:$A$11,0)),0)+E287*IFERROR(INDEX(Settings!$D$2:$D$11,MATCH(C287,Settings!$A$2:$A$11,0)),0))</f>
      </c>
      <c r="G287" s="9"/>
      <c r="H287" s="12">
        <f>IF(F287="","",IF(G287="",F287,G287))</f>
      </c>
      <c r="I287" s="8"/>
      <c r="J287" s="11">
        <f>IF(A287="","",MONTH(A287))</f>
      </c>
      <c r="K287" s="11">
        <f>IF(A287="","",YEAR(A287))</f>
      </c>
    </row>
    <row r="288" spans="1:11" x14ac:dyDescent="0.25">
      <c r="A288" s="13"/>
      <c r="B288" s="8"/>
      <c r="C288" s="8"/>
      <c r="D288" s="11">
        <f>IF(B288="","",IFERROR(INDEX(Clients!$E$2:$E$151,MATCH(B288,Clients!$A$2:$A$151,0)),0))</f>
      </c>
      <c r="E288" s="11">
        <f>IF(B288="","",IFERROR(INDEX(Clients!$F$2:$F$151,MATCH(B288,Clients!$A$2:$A$151,0)),0))</f>
      </c>
      <c r="F288" s="12">
        <f>IF(OR(B288="",C288=""),"",IFERROR(INDEX(Settings!$B$2:$B$11,MATCH(C288,Settings!$A$2:$A$11,0)),0)+D288*IFERROR(INDEX(Settings!$C$2:$C$11,MATCH(C288,Settings!$A$2:$A$11,0)),0)+E288*IFERROR(INDEX(Settings!$D$2:$D$11,MATCH(C288,Settings!$A$2:$A$11,0)),0))</f>
      </c>
      <c r="G288" s="9"/>
      <c r="H288" s="12">
        <f>IF(F288="","",IF(G288="",F288,G288))</f>
      </c>
      <c r="I288" s="8"/>
      <c r="J288" s="11">
        <f>IF(A288="","",MONTH(A288))</f>
      </c>
      <c r="K288" s="11">
        <f>IF(A288="","",YEAR(A288))</f>
      </c>
    </row>
    <row r="289" spans="1:11" x14ac:dyDescent="0.25">
      <c r="A289" s="13"/>
      <c r="B289" s="8"/>
      <c r="C289" s="8"/>
      <c r="D289" s="11">
        <f>IF(B289="","",IFERROR(INDEX(Clients!$E$2:$E$151,MATCH(B289,Clients!$A$2:$A$151,0)),0))</f>
      </c>
      <c r="E289" s="11">
        <f>IF(B289="","",IFERROR(INDEX(Clients!$F$2:$F$151,MATCH(B289,Clients!$A$2:$A$151,0)),0))</f>
      </c>
      <c r="F289" s="12">
        <f>IF(OR(B289="",C289=""),"",IFERROR(INDEX(Settings!$B$2:$B$11,MATCH(C289,Settings!$A$2:$A$11,0)),0)+D289*IFERROR(INDEX(Settings!$C$2:$C$11,MATCH(C289,Settings!$A$2:$A$11,0)),0)+E289*IFERROR(INDEX(Settings!$D$2:$D$11,MATCH(C289,Settings!$A$2:$A$11,0)),0))</f>
      </c>
      <c r="G289" s="9"/>
      <c r="H289" s="12">
        <f>IF(F289="","",IF(G289="",F289,G289))</f>
      </c>
      <c r="I289" s="8"/>
      <c r="J289" s="11">
        <f>IF(A289="","",MONTH(A289))</f>
      </c>
      <c r="K289" s="11">
        <f>IF(A289="","",YEAR(A289))</f>
      </c>
    </row>
    <row r="290" spans="1:11" x14ac:dyDescent="0.25">
      <c r="A290" s="13"/>
      <c r="B290" s="8"/>
      <c r="C290" s="8"/>
      <c r="D290" s="11">
        <f>IF(B290="","",IFERROR(INDEX(Clients!$E$2:$E$151,MATCH(B290,Clients!$A$2:$A$151,0)),0))</f>
      </c>
      <c r="E290" s="11">
        <f>IF(B290="","",IFERROR(INDEX(Clients!$F$2:$F$151,MATCH(B290,Clients!$A$2:$A$151,0)),0))</f>
      </c>
      <c r="F290" s="12">
        <f>IF(OR(B290="",C290=""),"",IFERROR(INDEX(Settings!$B$2:$B$11,MATCH(C290,Settings!$A$2:$A$11,0)),0)+D290*IFERROR(INDEX(Settings!$C$2:$C$11,MATCH(C290,Settings!$A$2:$A$11,0)),0)+E290*IFERROR(INDEX(Settings!$D$2:$D$11,MATCH(C290,Settings!$A$2:$A$11,0)),0))</f>
      </c>
      <c r="G290" s="9"/>
      <c r="H290" s="12">
        <f>IF(F290="","",IF(G290="",F290,G290))</f>
      </c>
      <c r="I290" s="8"/>
      <c r="J290" s="11">
        <f>IF(A290="","",MONTH(A290))</f>
      </c>
      <c r="K290" s="11">
        <f>IF(A290="","",YEAR(A290))</f>
      </c>
    </row>
    <row r="291" spans="1:11" x14ac:dyDescent="0.25">
      <c r="A291" s="13"/>
      <c r="B291" s="8"/>
      <c r="C291" s="8"/>
      <c r="D291" s="11">
        <f>IF(B291="","",IFERROR(INDEX(Clients!$E$2:$E$151,MATCH(B291,Clients!$A$2:$A$151,0)),0))</f>
      </c>
      <c r="E291" s="11">
        <f>IF(B291="","",IFERROR(INDEX(Clients!$F$2:$F$151,MATCH(B291,Clients!$A$2:$A$151,0)),0))</f>
      </c>
      <c r="F291" s="12">
        <f>IF(OR(B291="",C291=""),"",IFERROR(INDEX(Settings!$B$2:$B$11,MATCH(C291,Settings!$A$2:$A$11,0)),0)+D291*IFERROR(INDEX(Settings!$C$2:$C$11,MATCH(C291,Settings!$A$2:$A$11,0)),0)+E291*IFERROR(INDEX(Settings!$D$2:$D$11,MATCH(C291,Settings!$A$2:$A$11,0)),0))</f>
      </c>
      <c r="G291" s="9"/>
      <c r="H291" s="12">
        <f>IF(F291="","",IF(G291="",F291,G291))</f>
      </c>
      <c r="I291" s="8"/>
      <c r="J291" s="11">
        <f>IF(A291="","",MONTH(A291))</f>
      </c>
      <c r="K291" s="11">
        <f>IF(A291="","",YEAR(A291))</f>
      </c>
    </row>
    <row r="292" spans="1:11" x14ac:dyDescent="0.25">
      <c r="A292" s="13"/>
      <c r="B292" s="8"/>
      <c r="C292" s="8"/>
      <c r="D292" s="11">
        <f>IF(B292="","",IFERROR(INDEX(Clients!$E$2:$E$151,MATCH(B292,Clients!$A$2:$A$151,0)),0))</f>
      </c>
      <c r="E292" s="11">
        <f>IF(B292="","",IFERROR(INDEX(Clients!$F$2:$F$151,MATCH(B292,Clients!$A$2:$A$151,0)),0))</f>
      </c>
      <c r="F292" s="12">
        <f>IF(OR(B292="",C292=""),"",IFERROR(INDEX(Settings!$B$2:$B$11,MATCH(C292,Settings!$A$2:$A$11,0)),0)+D292*IFERROR(INDEX(Settings!$C$2:$C$11,MATCH(C292,Settings!$A$2:$A$11,0)),0)+E292*IFERROR(INDEX(Settings!$D$2:$D$11,MATCH(C292,Settings!$A$2:$A$11,0)),0))</f>
      </c>
      <c r="G292" s="9"/>
      <c r="H292" s="12">
        <f>IF(F292="","",IF(G292="",F292,G292))</f>
      </c>
      <c r="I292" s="8"/>
      <c r="J292" s="11">
        <f>IF(A292="","",MONTH(A292))</f>
      </c>
      <c r="K292" s="11">
        <f>IF(A292="","",YEAR(A292))</f>
      </c>
    </row>
    <row r="293" spans="1:11" x14ac:dyDescent="0.25">
      <c r="A293" s="13"/>
      <c r="B293" s="8"/>
      <c r="C293" s="8"/>
      <c r="D293" s="11">
        <f>IF(B293="","",IFERROR(INDEX(Clients!$E$2:$E$151,MATCH(B293,Clients!$A$2:$A$151,0)),0))</f>
      </c>
      <c r="E293" s="11">
        <f>IF(B293="","",IFERROR(INDEX(Clients!$F$2:$F$151,MATCH(B293,Clients!$A$2:$A$151,0)),0))</f>
      </c>
      <c r="F293" s="12">
        <f>IF(OR(B293="",C293=""),"",IFERROR(INDEX(Settings!$B$2:$B$11,MATCH(C293,Settings!$A$2:$A$11,0)),0)+D293*IFERROR(INDEX(Settings!$C$2:$C$11,MATCH(C293,Settings!$A$2:$A$11,0)),0)+E293*IFERROR(INDEX(Settings!$D$2:$D$11,MATCH(C293,Settings!$A$2:$A$11,0)),0))</f>
      </c>
      <c r="G293" s="9"/>
      <c r="H293" s="12">
        <f>IF(F293="","",IF(G293="",F293,G293))</f>
      </c>
      <c r="I293" s="8"/>
      <c r="J293" s="11">
        <f>IF(A293="","",MONTH(A293))</f>
      </c>
      <c r="K293" s="11">
        <f>IF(A293="","",YEAR(A293))</f>
      </c>
    </row>
    <row r="294" spans="1:11" x14ac:dyDescent="0.25">
      <c r="A294" s="13"/>
      <c r="B294" s="8"/>
      <c r="C294" s="8"/>
      <c r="D294" s="11">
        <f>IF(B294="","",IFERROR(INDEX(Clients!$E$2:$E$151,MATCH(B294,Clients!$A$2:$A$151,0)),0))</f>
      </c>
      <c r="E294" s="11">
        <f>IF(B294="","",IFERROR(INDEX(Clients!$F$2:$F$151,MATCH(B294,Clients!$A$2:$A$151,0)),0))</f>
      </c>
      <c r="F294" s="12">
        <f>IF(OR(B294="",C294=""),"",IFERROR(INDEX(Settings!$B$2:$B$11,MATCH(C294,Settings!$A$2:$A$11,0)),0)+D294*IFERROR(INDEX(Settings!$C$2:$C$11,MATCH(C294,Settings!$A$2:$A$11,0)),0)+E294*IFERROR(INDEX(Settings!$D$2:$D$11,MATCH(C294,Settings!$A$2:$A$11,0)),0))</f>
      </c>
      <c r="G294" s="9"/>
      <c r="H294" s="12">
        <f>IF(F294="","",IF(G294="",F294,G294))</f>
      </c>
      <c r="I294" s="8"/>
      <c r="J294" s="11">
        <f>IF(A294="","",MONTH(A294))</f>
      </c>
      <c r="K294" s="11">
        <f>IF(A294="","",YEAR(A294))</f>
      </c>
    </row>
    <row r="295" spans="1:11" x14ac:dyDescent="0.25">
      <c r="A295" s="13"/>
      <c r="B295" s="8"/>
      <c r="C295" s="8"/>
      <c r="D295" s="11">
        <f>IF(B295="","",IFERROR(INDEX(Clients!$E$2:$E$151,MATCH(B295,Clients!$A$2:$A$151,0)),0))</f>
      </c>
      <c r="E295" s="11">
        <f>IF(B295="","",IFERROR(INDEX(Clients!$F$2:$F$151,MATCH(B295,Clients!$A$2:$A$151,0)),0))</f>
      </c>
      <c r="F295" s="12">
        <f>IF(OR(B295="",C295=""),"",IFERROR(INDEX(Settings!$B$2:$B$11,MATCH(C295,Settings!$A$2:$A$11,0)),0)+D295*IFERROR(INDEX(Settings!$C$2:$C$11,MATCH(C295,Settings!$A$2:$A$11,0)),0)+E295*IFERROR(INDEX(Settings!$D$2:$D$11,MATCH(C295,Settings!$A$2:$A$11,0)),0))</f>
      </c>
      <c r="G295" s="9"/>
      <c r="H295" s="12">
        <f>IF(F295="","",IF(G295="",F295,G295))</f>
      </c>
      <c r="I295" s="8"/>
      <c r="J295" s="11">
        <f>IF(A295="","",MONTH(A295))</f>
      </c>
      <c r="K295" s="11">
        <f>IF(A295="","",YEAR(A295))</f>
      </c>
    </row>
    <row r="296" spans="1:11" x14ac:dyDescent="0.25">
      <c r="A296" s="13"/>
      <c r="B296" s="8"/>
      <c r="C296" s="8"/>
      <c r="D296" s="11">
        <f>IF(B296="","",IFERROR(INDEX(Clients!$E$2:$E$151,MATCH(B296,Clients!$A$2:$A$151,0)),0))</f>
      </c>
      <c r="E296" s="11">
        <f>IF(B296="","",IFERROR(INDEX(Clients!$F$2:$F$151,MATCH(B296,Clients!$A$2:$A$151,0)),0))</f>
      </c>
      <c r="F296" s="12">
        <f>IF(OR(B296="",C296=""),"",IFERROR(INDEX(Settings!$B$2:$B$11,MATCH(C296,Settings!$A$2:$A$11,0)),0)+D296*IFERROR(INDEX(Settings!$C$2:$C$11,MATCH(C296,Settings!$A$2:$A$11,0)),0)+E296*IFERROR(INDEX(Settings!$D$2:$D$11,MATCH(C296,Settings!$A$2:$A$11,0)),0))</f>
      </c>
      <c r="G296" s="9"/>
      <c r="H296" s="12">
        <f>IF(F296="","",IF(G296="",F296,G296))</f>
      </c>
      <c r="I296" s="8"/>
      <c r="J296" s="11">
        <f>IF(A296="","",MONTH(A296))</f>
      </c>
      <c r="K296" s="11">
        <f>IF(A296="","",YEAR(A296))</f>
      </c>
    </row>
    <row r="297" spans="1:11" x14ac:dyDescent="0.25">
      <c r="A297" s="13"/>
      <c r="B297" s="8"/>
      <c r="C297" s="8"/>
      <c r="D297" s="11">
        <f>IF(B297="","",IFERROR(INDEX(Clients!$E$2:$E$151,MATCH(B297,Clients!$A$2:$A$151,0)),0))</f>
      </c>
      <c r="E297" s="11">
        <f>IF(B297="","",IFERROR(INDEX(Clients!$F$2:$F$151,MATCH(B297,Clients!$A$2:$A$151,0)),0))</f>
      </c>
      <c r="F297" s="12">
        <f>IF(OR(B297="",C297=""),"",IFERROR(INDEX(Settings!$B$2:$B$11,MATCH(C297,Settings!$A$2:$A$11,0)),0)+D297*IFERROR(INDEX(Settings!$C$2:$C$11,MATCH(C297,Settings!$A$2:$A$11,0)),0)+E297*IFERROR(INDEX(Settings!$D$2:$D$11,MATCH(C297,Settings!$A$2:$A$11,0)),0))</f>
      </c>
      <c r="G297" s="9"/>
      <c r="H297" s="12">
        <f>IF(F297="","",IF(G297="",F297,G297))</f>
      </c>
      <c r="I297" s="8"/>
      <c r="J297" s="11">
        <f>IF(A297="","",MONTH(A297))</f>
      </c>
      <c r="K297" s="11">
        <f>IF(A297="","",YEAR(A297))</f>
      </c>
    </row>
    <row r="298" spans="1:11" x14ac:dyDescent="0.25">
      <c r="A298" s="13"/>
      <c r="B298" s="8"/>
      <c r="C298" s="8"/>
      <c r="D298" s="11">
        <f>IF(B298="","",IFERROR(INDEX(Clients!$E$2:$E$151,MATCH(B298,Clients!$A$2:$A$151,0)),0))</f>
      </c>
      <c r="E298" s="11">
        <f>IF(B298="","",IFERROR(INDEX(Clients!$F$2:$F$151,MATCH(B298,Clients!$A$2:$A$151,0)),0))</f>
      </c>
      <c r="F298" s="12">
        <f>IF(OR(B298="",C298=""),"",IFERROR(INDEX(Settings!$B$2:$B$11,MATCH(C298,Settings!$A$2:$A$11,0)),0)+D298*IFERROR(INDEX(Settings!$C$2:$C$11,MATCH(C298,Settings!$A$2:$A$11,0)),0)+E298*IFERROR(INDEX(Settings!$D$2:$D$11,MATCH(C298,Settings!$A$2:$A$11,0)),0))</f>
      </c>
      <c r="G298" s="9"/>
      <c r="H298" s="12">
        <f>IF(F298="","",IF(G298="",F298,G298))</f>
      </c>
      <c r="I298" s="8"/>
      <c r="J298" s="11">
        <f>IF(A298="","",MONTH(A298))</f>
      </c>
      <c r="K298" s="11">
        <f>IF(A298="","",YEAR(A298))</f>
      </c>
    </row>
    <row r="299" spans="1:11" x14ac:dyDescent="0.25">
      <c r="A299" s="13"/>
      <c r="B299" s="8"/>
      <c r="C299" s="8"/>
      <c r="D299" s="11">
        <f>IF(B299="","",IFERROR(INDEX(Clients!$E$2:$E$151,MATCH(B299,Clients!$A$2:$A$151,0)),0))</f>
      </c>
      <c r="E299" s="11">
        <f>IF(B299="","",IFERROR(INDEX(Clients!$F$2:$F$151,MATCH(B299,Clients!$A$2:$A$151,0)),0))</f>
      </c>
      <c r="F299" s="12">
        <f>IF(OR(B299="",C299=""),"",IFERROR(INDEX(Settings!$B$2:$B$11,MATCH(C299,Settings!$A$2:$A$11,0)),0)+D299*IFERROR(INDEX(Settings!$C$2:$C$11,MATCH(C299,Settings!$A$2:$A$11,0)),0)+E299*IFERROR(INDEX(Settings!$D$2:$D$11,MATCH(C299,Settings!$A$2:$A$11,0)),0))</f>
      </c>
      <c r="G299" s="9"/>
      <c r="H299" s="12">
        <f>IF(F299="","",IF(G299="",F299,G299))</f>
      </c>
      <c r="I299" s="8"/>
      <c r="J299" s="11">
        <f>IF(A299="","",MONTH(A299))</f>
      </c>
      <c r="K299" s="11">
        <f>IF(A299="","",YEAR(A299))</f>
      </c>
    </row>
    <row r="300" spans="1:11" x14ac:dyDescent="0.25">
      <c r="A300" s="13"/>
      <c r="B300" s="8"/>
      <c r="C300" s="8"/>
      <c r="D300" s="11">
        <f>IF(B300="","",IFERROR(INDEX(Clients!$E$2:$E$151,MATCH(B300,Clients!$A$2:$A$151,0)),0))</f>
      </c>
      <c r="E300" s="11">
        <f>IF(B300="","",IFERROR(INDEX(Clients!$F$2:$F$151,MATCH(B300,Clients!$A$2:$A$151,0)),0))</f>
      </c>
      <c r="F300" s="12">
        <f>IF(OR(B300="",C300=""),"",IFERROR(INDEX(Settings!$B$2:$B$11,MATCH(C300,Settings!$A$2:$A$11,0)),0)+D300*IFERROR(INDEX(Settings!$C$2:$C$11,MATCH(C300,Settings!$A$2:$A$11,0)),0)+E300*IFERROR(INDEX(Settings!$D$2:$D$11,MATCH(C300,Settings!$A$2:$A$11,0)),0))</f>
      </c>
      <c r="G300" s="9"/>
      <c r="H300" s="12">
        <f>IF(F300="","",IF(G300="",F300,G300))</f>
      </c>
      <c r="I300" s="8"/>
      <c r="J300" s="11">
        <f>IF(A300="","",MONTH(A300))</f>
      </c>
      <c r="K300" s="11">
        <f>IF(A300="","",YEAR(A300))</f>
      </c>
    </row>
    <row r="301" spans="1:11" x14ac:dyDescent="0.25">
      <c r="A301" s="13"/>
      <c r="B301" s="8"/>
      <c r="C301" s="8"/>
      <c r="D301" s="11">
        <f>IF(B301="","",IFERROR(INDEX(Clients!$E$2:$E$151,MATCH(B301,Clients!$A$2:$A$151,0)),0))</f>
      </c>
      <c r="E301" s="11">
        <f>IF(B301="","",IFERROR(INDEX(Clients!$F$2:$F$151,MATCH(B301,Clients!$A$2:$A$151,0)),0))</f>
      </c>
      <c r="F301" s="12">
        <f>IF(OR(B301="",C301=""),"",IFERROR(INDEX(Settings!$B$2:$B$11,MATCH(C301,Settings!$A$2:$A$11,0)),0)+D301*IFERROR(INDEX(Settings!$C$2:$C$11,MATCH(C301,Settings!$A$2:$A$11,0)),0)+E301*IFERROR(INDEX(Settings!$D$2:$D$11,MATCH(C301,Settings!$A$2:$A$11,0)),0))</f>
      </c>
      <c r="G301" s="9"/>
      <c r="H301" s="12">
        <f>IF(F301="","",IF(G301="",F301,G301))</f>
      </c>
      <c r="I301" s="8"/>
      <c r="J301" s="11">
        <f>IF(A301="","",MONTH(A301))</f>
      </c>
      <c r="K301" s="11">
        <f>IF(A301="","",YEAR(A301))</f>
      </c>
    </row>
    <row r="302" spans="1:11" x14ac:dyDescent="0.25">
      <c r="A302" s="13"/>
      <c r="B302" s="8"/>
      <c r="C302" s="8"/>
      <c r="D302" s="11">
        <f>IF(B302="","",IFERROR(INDEX(Clients!$E$2:$E$151,MATCH(B302,Clients!$A$2:$A$151,0)),0))</f>
      </c>
      <c r="E302" s="11">
        <f>IF(B302="","",IFERROR(INDEX(Clients!$F$2:$F$151,MATCH(B302,Clients!$A$2:$A$151,0)),0))</f>
      </c>
      <c r="F302" s="12">
        <f>IF(OR(B302="",C302=""),"",IFERROR(INDEX(Settings!$B$2:$B$11,MATCH(C302,Settings!$A$2:$A$11,0)),0)+D302*IFERROR(INDEX(Settings!$C$2:$C$11,MATCH(C302,Settings!$A$2:$A$11,0)),0)+E302*IFERROR(INDEX(Settings!$D$2:$D$11,MATCH(C302,Settings!$A$2:$A$11,0)),0))</f>
      </c>
      <c r="G302" s="9"/>
      <c r="H302" s="12">
        <f>IF(F302="","",IF(G302="",F302,G302))</f>
      </c>
      <c r="I302" s="8"/>
      <c r="J302" s="11">
        <f>IF(A302="","",MONTH(A302))</f>
      </c>
      <c r="K302" s="11">
        <f>IF(A302="","",YEAR(A302))</f>
      </c>
    </row>
    <row r="303" spans="1:11" x14ac:dyDescent="0.25">
      <c r="A303" s="13"/>
      <c r="B303" s="8"/>
      <c r="C303" s="8"/>
      <c r="D303" s="11">
        <f>IF(B303="","",IFERROR(INDEX(Clients!$E$2:$E$151,MATCH(B303,Clients!$A$2:$A$151,0)),0))</f>
      </c>
      <c r="E303" s="11">
        <f>IF(B303="","",IFERROR(INDEX(Clients!$F$2:$F$151,MATCH(B303,Clients!$A$2:$A$151,0)),0))</f>
      </c>
      <c r="F303" s="12">
        <f>IF(OR(B303="",C303=""),"",IFERROR(INDEX(Settings!$B$2:$B$11,MATCH(C303,Settings!$A$2:$A$11,0)),0)+D303*IFERROR(INDEX(Settings!$C$2:$C$11,MATCH(C303,Settings!$A$2:$A$11,0)),0)+E303*IFERROR(INDEX(Settings!$D$2:$D$11,MATCH(C303,Settings!$A$2:$A$11,0)),0))</f>
      </c>
      <c r="G303" s="9"/>
      <c r="H303" s="12">
        <f>IF(F303="","",IF(G303="",F303,G303))</f>
      </c>
      <c r="I303" s="8"/>
      <c r="J303" s="11">
        <f>IF(A303="","",MONTH(A303))</f>
      </c>
      <c r="K303" s="11">
        <f>IF(A303="","",YEAR(A303))</f>
      </c>
    </row>
    <row r="304" spans="1:11" x14ac:dyDescent="0.25">
      <c r="A304" s="13"/>
      <c r="B304" s="8"/>
      <c r="C304" s="8"/>
      <c r="D304" s="11">
        <f>IF(B304="","",IFERROR(INDEX(Clients!$E$2:$E$151,MATCH(B304,Clients!$A$2:$A$151,0)),0))</f>
      </c>
      <c r="E304" s="11">
        <f>IF(B304="","",IFERROR(INDEX(Clients!$F$2:$F$151,MATCH(B304,Clients!$A$2:$A$151,0)),0))</f>
      </c>
      <c r="F304" s="12">
        <f>IF(OR(B304="",C304=""),"",IFERROR(INDEX(Settings!$B$2:$B$11,MATCH(C304,Settings!$A$2:$A$11,0)),0)+D304*IFERROR(INDEX(Settings!$C$2:$C$11,MATCH(C304,Settings!$A$2:$A$11,0)),0)+E304*IFERROR(INDEX(Settings!$D$2:$D$11,MATCH(C304,Settings!$A$2:$A$11,0)),0))</f>
      </c>
      <c r="G304" s="9"/>
      <c r="H304" s="12">
        <f>IF(F304="","",IF(G304="",F304,G304))</f>
      </c>
      <c r="I304" s="8"/>
      <c r="J304" s="11">
        <f>IF(A304="","",MONTH(A304))</f>
      </c>
      <c r="K304" s="11">
        <f>IF(A304="","",YEAR(A304))</f>
      </c>
    </row>
    <row r="305" spans="1:11" x14ac:dyDescent="0.25">
      <c r="A305" s="13"/>
      <c r="B305" s="8"/>
      <c r="C305" s="8"/>
      <c r="D305" s="11">
        <f>IF(B305="","",IFERROR(INDEX(Clients!$E$2:$E$151,MATCH(B305,Clients!$A$2:$A$151,0)),0))</f>
      </c>
      <c r="E305" s="11">
        <f>IF(B305="","",IFERROR(INDEX(Clients!$F$2:$F$151,MATCH(B305,Clients!$A$2:$A$151,0)),0))</f>
      </c>
      <c r="F305" s="12">
        <f>IF(OR(B305="",C305=""),"",IFERROR(INDEX(Settings!$B$2:$B$11,MATCH(C305,Settings!$A$2:$A$11,0)),0)+D305*IFERROR(INDEX(Settings!$C$2:$C$11,MATCH(C305,Settings!$A$2:$A$11,0)),0)+E305*IFERROR(INDEX(Settings!$D$2:$D$11,MATCH(C305,Settings!$A$2:$A$11,0)),0))</f>
      </c>
      <c r="G305" s="9"/>
      <c r="H305" s="12">
        <f>IF(F305="","",IF(G305="",F305,G305))</f>
      </c>
      <c r="I305" s="8"/>
      <c r="J305" s="11">
        <f>IF(A305="","",MONTH(A305))</f>
      </c>
      <c r="K305" s="11">
        <f>IF(A305="","",YEAR(A305))</f>
      </c>
    </row>
    <row r="306" spans="1:11" x14ac:dyDescent="0.25">
      <c r="A306" s="13"/>
      <c r="B306" s="8"/>
      <c r="C306" s="8"/>
      <c r="D306" s="11">
        <f>IF(B306="","",IFERROR(INDEX(Clients!$E$2:$E$151,MATCH(B306,Clients!$A$2:$A$151,0)),0))</f>
      </c>
      <c r="E306" s="11">
        <f>IF(B306="","",IFERROR(INDEX(Clients!$F$2:$F$151,MATCH(B306,Clients!$A$2:$A$151,0)),0))</f>
      </c>
      <c r="F306" s="12">
        <f>IF(OR(B306="",C306=""),"",IFERROR(INDEX(Settings!$B$2:$B$11,MATCH(C306,Settings!$A$2:$A$11,0)),0)+D306*IFERROR(INDEX(Settings!$C$2:$C$11,MATCH(C306,Settings!$A$2:$A$11,0)),0)+E306*IFERROR(INDEX(Settings!$D$2:$D$11,MATCH(C306,Settings!$A$2:$A$11,0)),0))</f>
      </c>
      <c r="G306" s="9"/>
      <c r="H306" s="12">
        <f>IF(F306="","",IF(G306="",F306,G306))</f>
      </c>
      <c r="I306" s="8"/>
      <c r="J306" s="11">
        <f>IF(A306="","",MONTH(A306))</f>
      </c>
      <c r="K306" s="11">
        <f>IF(A306="","",YEAR(A306))</f>
      </c>
    </row>
    <row r="307" spans="1:11" x14ac:dyDescent="0.25">
      <c r="A307" s="13"/>
      <c r="B307" s="8"/>
      <c r="C307" s="8"/>
      <c r="D307" s="11">
        <f>IF(B307="","",IFERROR(INDEX(Clients!$E$2:$E$151,MATCH(B307,Clients!$A$2:$A$151,0)),0))</f>
      </c>
      <c r="E307" s="11">
        <f>IF(B307="","",IFERROR(INDEX(Clients!$F$2:$F$151,MATCH(B307,Clients!$A$2:$A$151,0)),0))</f>
      </c>
      <c r="F307" s="12">
        <f>IF(OR(B307="",C307=""),"",IFERROR(INDEX(Settings!$B$2:$B$11,MATCH(C307,Settings!$A$2:$A$11,0)),0)+D307*IFERROR(INDEX(Settings!$C$2:$C$11,MATCH(C307,Settings!$A$2:$A$11,0)),0)+E307*IFERROR(INDEX(Settings!$D$2:$D$11,MATCH(C307,Settings!$A$2:$A$11,0)),0))</f>
      </c>
      <c r="G307" s="9"/>
      <c r="H307" s="12">
        <f>IF(F307="","",IF(G307="",F307,G307))</f>
      </c>
      <c r="I307" s="8"/>
      <c r="J307" s="11">
        <f>IF(A307="","",MONTH(A307))</f>
      </c>
      <c r="K307" s="11">
        <f>IF(A307="","",YEAR(A307))</f>
      </c>
    </row>
    <row r="308" spans="1:11" x14ac:dyDescent="0.25">
      <c r="A308" s="13"/>
      <c r="B308" s="8"/>
      <c r="C308" s="8"/>
      <c r="D308" s="11">
        <f>IF(B308="","",IFERROR(INDEX(Clients!$E$2:$E$151,MATCH(B308,Clients!$A$2:$A$151,0)),0))</f>
      </c>
      <c r="E308" s="11">
        <f>IF(B308="","",IFERROR(INDEX(Clients!$F$2:$F$151,MATCH(B308,Clients!$A$2:$A$151,0)),0))</f>
      </c>
      <c r="F308" s="12">
        <f>IF(OR(B308="",C308=""),"",IFERROR(INDEX(Settings!$B$2:$B$11,MATCH(C308,Settings!$A$2:$A$11,0)),0)+D308*IFERROR(INDEX(Settings!$C$2:$C$11,MATCH(C308,Settings!$A$2:$A$11,0)),0)+E308*IFERROR(INDEX(Settings!$D$2:$D$11,MATCH(C308,Settings!$A$2:$A$11,0)),0))</f>
      </c>
      <c r="G308" s="9"/>
      <c r="H308" s="12">
        <f>IF(F308="","",IF(G308="",F308,G308))</f>
      </c>
      <c r="I308" s="8"/>
      <c r="J308" s="11">
        <f>IF(A308="","",MONTH(A308))</f>
      </c>
      <c r="K308" s="11">
        <f>IF(A308="","",YEAR(A308))</f>
      </c>
    </row>
    <row r="309" spans="1:11" x14ac:dyDescent="0.25">
      <c r="A309" s="13"/>
      <c r="B309" s="8"/>
      <c r="C309" s="8"/>
      <c r="D309" s="11">
        <f>IF(B309="","",IFERROR(INDEX(Clients!$E$2:$E$151,MATCH(B309,Clients!$A$2:$A$151,0)),0))</f>
      </c>
      <c r="E309" s="11">
        <f>IF(B309="","",IFERROR(INDEX(Clients!$F$2:$F$151,MATCH(B309,Clients!$A$2:$A$151,0)),0))</f>
      </c>
      <c r="F309" s="12">
        <f>IF(OR(B309="",C309=""),"",IFERROR(INDEX(Settings!$B$2:$B$11,MATCH(C309,Settings!$A$2:$A$11,0)),0)+D309*IFERROR(INDEX(Settings!$C$2:$C$11,MATCH(C309,Settings!$A$2:$A$11,0)),0)+E309*IFERROR(INDEX(Settings!$D$2:$D$11,MATCH(C309,Settings!$A$2:$A$11,0)),0))</f>
      </c>
      <c r="G309" s="9"/>
      <c r="H309" s="12">
        <f>IF(F309="","",IF(G309="",F309,G309))</f>
      </c>
      <c r="I309" s="8"/>
      <c r="J309" s="11">
        <f>IF(A309="","",MONTH(A309))</f>
      </c>
      <c r="K309" s="11">
        <f>IF(A309="","",YEAR(A309))</f>
      </c>
    </row>
    <row r="310" spans="1:11" x14ac:dyDescent="0.25">
      <c r="A310" s="13"/>
      <c r="B310" s="8"/>
      <c r="C310" s="8"/>
      <c r="D310" s="11">
        <f>IF(B310="","",IFERROR(INDEX(Clients!$E$2:$E$151,MATCH(B310,Clients!$A$2:$A$151,0)),0))</f>
      </c>
      <c r="E310" s="11">
        <f>IF(B310="","",IFERROR(INDEX(Clients!$F$2:$F$151,MATCH(B310,Clients!$A$2:$A$151,0)),0))</f>
      </c>
      <c r="F310" s="12">
        <f>IF(OR(B310="",C310=""),"",IFERROR(INDEX(Settings!$B$2:$B$11,MATCH(C310,Settings!$A$2:$A$11,0)),0)+D310*IFERROR(INDEX(Settings!$C$2:$C$11,MATCH(C310,Settings!$A$2:$A$11,0)),0)+E310*IFERROR(INDEX(Settings!$D$2:$D$11,MATCH(C310,Settings!$A$2:$A$11,0)),0))</f>
      </c>
      <c r="G310" s="9"/>
      <c r="H310" s="12">
        <f>IF(F310="","",IF(G310="",F310,G310))</f>
      </c>
      <c r="I310" s="8"/>
      <c r="J310" s="11">
        <f>IF(A310="","",MONTH(A310))</f>
      </c>
      <c r="K310" s="11">
        <f>IF(A310="","",YEAR(A310))</f>
      </c>
    </row>
    <row r="311" spans="1:11" x14ac:dyDescent="0.25">
      <c r="A311" s="13"/>
      <c r="B311" s="8"/>
      <c r="C311" s="8"/>
      <c r="D311" s="11">
        <f>IF(B311="","",IFERROR(INDEX(Clients!$E$2:$E$151,MATCH(B311,Clients!$A$2:$A$151,0)),0))</f>
      </c>
      <c r="E311" s="11">
        <f>IF(B311="","",IFERROR(INDEX(Clients!$F$2:$F$151,MATCH(B311,Clients!$A$2:$A$151,0)),0))</f>
      </c>
      <c r="F311" s="12">
        <f>IF(OR(B311="",C311=""),"",IFERROR(INDEX(Settings!$B$2:$B$11,MATCH(C311,Settings!$A$2:$A$11,0)),0)+D311*IFERROR(INDEX(Settings!$C$2:$C$11,MATCH(C311,Settings!$A$2:$A$11,0)),0)+E311*IFERROR(INDEX(Settings!$D$2:$D$11,MATCH(C311,Settings!$A$2:$A$11,0)),0))</f>
      </c>
      <c r="G311" s="9"/>
      <c r="H311" s="12">
        <f>IF(F311="","",IF(G311="",F311,G311))</f>
      </c>
      <c r="I311" s="8"/>
      <c r="J311" s="11">
        <f>IF(A311="","",MONTH(A311))</f>
      </c>
      <c r="K311" s="11">
        <f>IF(A311="","",YEAR(A311))</f>
      </c>
    </row>
    <row r="312" spans="1:11" x14ac:dyDescent="0.25">
      <c r="A312" s="13"/>
      <c r="B312" s="8"/>
      <c r="C312" s="8"/>
      <c r="D312" s="11">
        <f>IF(B312="","",IFERROR(INDEX(Clients!$E$2:$E$151,MATCH(B312,Clients!$A$2:$A$151,0)),0))</f>
      </c>
      <c r="E312" s="11">
        <f>IF(B312="","",IFERROR(INDEX(Clients!$F$2:$F$151,MATCH(B312,Clients!$A$2:$A$151,0)),0))</f>
      </c>
      <c r="F312" s="12">
        <f>IF(OR(B312="",C312=""),"",IFERROR(INDEX(Settings!$B$2:$B$11,MATCH(C312,Settings!$A$2:$A$11,0)),0)+D312*IFERROR(INDEX(Settings!$C$2:$C$11,MATCH(C312,Settings!$A$2:$A$11,0)),0)+E312*IFERROR(INDEX(Settings!$D$2:$D$11,MATCH(C312,Settings!$A$2:$A$11,0)),0))</f>
      </c>
      <c r="G312" s="9"/>
      <c r="H312" s="12">
        <f>IF(F312="","",IF(G312="",F312,G312))</f>
      </c>
      <c r="I312" s="8"/>
      <c r="J312" s="11">
        <f>IF(A312="","",MONTH(A312))</f>
      </c>
      <c r="K312" s="11">
        <f>IF(A312="","",YEAR(A312))</f>
      </c>
    </row>
    <row r="313" spans="1:11" x14ac:dyDescent="0.25">
      <c r="A313" s="13"/>
      <c r="B313" s="8"/>
      <c r="C313" s="8"/>
      <c r="D313" s="11">
        <f>IF(B313="","",IFERROR(INDEX(Clients!$E$2:$E$151,MATCH(B313,Clients!$A$2:$A$151,0)),0))</f>
      </c>
      <c r="E313" s="11">
        <f>IF(B313="","",IFERROR(INDEX(Clients!$F$2:$F$151,MATCH(B313,Clients!$A$2:$A$151,0)),0))</f>
      </c>
      <c r="F313" s="12">
        <f>IF(OR(B313="",C313=""),"",IFERROR(INDEX(Settings!$B$2:$B$11,MATCH(C313,Settings!$A$2:$A$11,0)),0)+D313*IFERROR(INDEX(Settings!$C$2:$C$11,MATCH(C313,Settings!$A$2:$A$11,0)),0)+E313*IFERROR(INDEX(Settings!$D$2:$D$11,MATCH(C313,Settings!$A$2:$A$11,0)),0))</f>
      </c>
      <c r="G313" s="9"/>
      <c r="H313" s="12">
        <f>IF(F313="","",IF(G313="",F313,G313))</f>
      </c>
      <c r="I313" s="8"/>
      <c r="J313" s="11">
        <f>IF(A313="","",MONTH(A313))</f>
      </c>
      <c r="K313" s="11">
        <f>IF(A313="","",YEAR(A313))</f>
      </c>
    </row>
    <row r="314" spans="1:11" x14ac:dyDescent="0.25">
      <c r="A314" s="13"/>
      <c r="B314" s="8"/>
      <c r="C314" s="8"/>
      <c r="D314" s="11">
        <f>IF(B314="","",IFERROR(INDEX(Clients!$E$2:$E$151,MATCH(B314,Clients!$A$2:$A$151,0)),0))</f>
      </c>
      <c r="E314" s="11">
        <f>IF(B314="","",IFERROR(INDEX(Clients!$F$2:$F$151,MATCH(B314,Clients!$A$2:$A$151,0)),0))</f>
      </c>
      <c r="F314" s="12">
        <f>IF(OR(B314="",C314=""),"",IFERROR(INDEX(Settings!$B$2:$B$11,MATCH(C314,Settings!$A$2:$A$11,0)),0)+D314*IFERROR(INDEX(Settings!$C$2:$C$11,MATCH(C314,Settings!$A$2:$A$11,0)),0)+E314*IFERROR(INDEX(Settings!$D$2:$D$11,MATCH(C314,Settings!$A$2:$A$11,0)),0))</f>
      </c>
      <c r="G314" s="9"/>
      <c r="H314" s="12">
        <f>IF(F314="","",IF(G314="",F314,G314))</f>
      </c>
      <c r="I314" s="8"/>
      <c r="J314" s="11">
        <f>IF(A314="","",MONTH(A314))</f>
      </c>
      <c r="K314" s="11">
        <f>IF(A314="","",YEAR(A314))</f>
      </c>
    </row>
    <row r="315" spans="1:11" x14ac:dyDescent="0.25">
      <c r="A315" s="13"/>
      <c r="B315" s="8"/>
      <c r="C315" s="8"/>
      <c r="D315" s="11">
        <f>IF(B315="","",IFERROR(INDEX(Clients!$E$2:$E$151,MATCH(B315,Clients!$A$2:$A$151,0)),0))</f>
      </c>
      <c r="E315" s="11">
        <f>IF(B315="","",IFERROR(INDEX(Clients!$F$2:$F$151,MATCH(B315,Clients!$A$2:$A$151,0)),0))</f>
      </c>
      <c r="F315" s="12">
        <f>IF(OR(B315="",C315=""),"",IFERROR(INDEX(Settings!$B$2:$B$11,MATCH(C315,Settings!$A$2:$A$11,0)),0)+D315*IFERROR(INDEX(Settings!$C$2:$C$11,MATCH(C315,Settings!$A$2:$A$11,0)),0)+E315*IFERROR(INDEX(Settings!$D$2:$D$11,MATCH(C315,Settings!$A$2:$A$11,0)),0))</f>
      </c>
      <c r="G315" s="9"/>
      <c r="H315" s="12">
        <f>IF(F315="","",IF(G315="",F315,G315))</f>
      </c>
      <c r="I315" s="8"/>
      <c r="J315" s="11">
        <f>IF(A315="","",MONTH(A315))</f>
      </c>
      <c r="K315" s="11">
        <f>IF(A315="","",YEAR(A315))</f>
      </c>
    </row>
    <row r="316" spans="1:11" x14ac:dyDescent="0.25">
      <c r="A316" s="13"/>
      <c r="B316" s="8"/>
      <c r="C316" s="8"/>
      <c r="D316" s="11">
        <f>IF(B316="","",IFERROR(INDEX(Clients!$E$2:$E$151,MATCH(B316,Clients!$A$2:$A$151,0)),0))</f>
      </c>
      <c r="E316" s="11">
        <f>IF(B316="","",IFERROR(INDEX(Clients!$F$2:$F$151,MATCH(B316,Clients!$A$2:$A$151,0)),0))</f>
      </c>
      <c r="F316" s="12">
        <f>IF(OR(B316="",C316=""),"",IFERROR(INDEX(Settings!$B$2:$B$11,MATCH(C316,Settings!$A$2:$A$11,0)),0)+D316*IFERROR(INDEX(Settings!$C$2:$C$11,MATCH(C316,Settings!$A$2:$A$11,0)),0)+E316*IFERROR(INDEX(Settings!$D$2:$D$11,MATCH(C316,Settings!$A$2:$A$11,0)),0))</f>
      </c>
      <c r="G316" s="9"/>
      <c r="H316" s="12">
        <f>IF(F316="","",IF(G316="",F316,G316))</f>
      </c>
      <c r="I316" s="8"/>
      <c r="J316" s="11">
        <f>IF(A316="","",MONTH(A316))</f>
      </c>
      <c r="K316" s="11">
        <f>IF(A316="","",YEAR(A316))</f>
      </c>
    </row>
    <row r="317" spans="1:11" x14ac:dyDescent="0.25">
      <c r="A317" s="13"/>
      <c r="B317" s="8"/>
      <c r="C317" s="8"/>
      <c r="D317" s="11">
        <f>IF(B317="","",IFERROR(INDEX(Clients!$E$2:$E$151,MATCH(B317,Clients!$A$2:$A$151,0)),0))</f>
      </c>
      <c r="E317" s="11">
        <f>IF(B317="","",IFERROR(INDEX(Clients!$F$2:$F$151,MATCH(B317,Clients!$A$2:$A$151,0)),0))</f>
      </c>
      <c r="F317" s="12">
        <f>IF(OR(B317="",C317=""),"",IFERROR(INDEX(Settings!$B$2:$B$11,MATCH(C317,Settings!$A$2:$A$11,0)),0)+D317*IFERROR(INDEX(Settings!$C$2:$C$11,MATCH(C317,Settings!$A$2:$A$11,0)),0)+E317*IFERROR(INDEX(Settings!$D$2:$D$11,MATCH(C317,Settings!$A$2:$A$11,0)),0))</f>
      </c>
      <c r="G317" s="9"/>
      <c r="H317" s="12">
        <f>IF(F317="","",IF(G317="",F317,G317))</f>
      </c>
      <c r="I317" s="8"/>
      <c r="J317" s="11">
        <f>IF(A317="","",MONTH(A317))</f>
      </c>
      <c r="K317" s="11">
        <f>IF(A317="","",YEAR(A317))</f>
      </c>
    </row>
    <row r="318" spans="1:11" x14ac:dyDescent="0.25">
      <c r="A318" s="13"/>
      <c r="B318" s="8"/>
      <c r="C318" s="8"/>
      <c r="D318" s="11">
        <f>IF(B318="","",IFERROR(INDEX(Clients!$E$2:$E$151,MATCH(B318,Clients!$A$2:$A$151,0)),0))</f>
      </c>
      <c r="E318" s="11">
        <f>IF(B318="","",IFERROR(INDEX(Clients!$F$2:$F$151,MATCH(B318,Clients!$A$2:$A$151,0)),0))</f>
      </c>
      <c r="F318" s="12">
        <f>IF(OR(B318="",C318=""),"",IFERROR(INDEX(Settings!$B$2:$B$11,MATCH(C318,Settings!$A$2:$A$11,0)),0)+D318*IFERROR(INDEX(Settings!$C$2:$C$11,MATCH(C318,Settings!$A$2:$A$11,0)),0)+E318*IFERROR(INDEX(Settings!$D$2:$D$11,MATCH(C318,Settings!$A$2:$A$11,0)),0))</f>
      </c>
      <c r="G318" s="9"/>
      <c r="H318" s="12">
        <f>IF(F318="","",IF(G318="",F318,G318))</f>
      </c>
      <c r="I318" s="8"/>
      <c r="J318" s="11">
        <f>IF(A318="","",MONTH(A318))</f>
      </c>
      <c r="K318" s="11">
        <f>IF(A318="","",YEAR(A318))</f>
      </c>
    </row>
    <row r="319" spans="1:11" x14ac:dyDescent="0.25">
      <c r="A319" s="13"/>
      <c r="B319" s="8"/>
      <c r="C319" s="8"/>
      <c r="D319" s="11">
        <f>IF(B319="","",IFERROR(INDEX(Clients!$E$2:$E$151,MATCH(B319,Clients!$A$2:$A$151,0)),0))</f>
      </c>
      <c r="E319" s="11">
        <f>IF(B319="","",IFERROR(INDEX(Clients!$F$2:$F$151,MATCH(B319,Clients!$A$2:$A$151,0)),0))</f>
      </c>
      <c r="F319" s="12">
        <f>IF(OR(B319="",C319=""),"",IFERROR(INDEX(Settings!$B$2:$B$11,MATCH(C319,Settings!$A$2:$A$11,0)),0)+D319*IFERROR(INDEX(Settings!$C$2:$C$11,MATCH(C319,Settings!$A$2:$A$11,0)),0)+E319*IFERROR(INDEX(Settings!$D$2:$D$11,MATCH(C319,Settings!$A$2:$A$11,0)),0))</f>
      </c>
      <c r="G319" s="9"/>
      <c r="H319" s="12">
        <f>IF(F319="","",IF(G319="",F319,G319))</f>
      </c>
      <c r="I319" s="8"/>
      <c r="J319" s="11">
        <f>IF(A319="","",MONTH(A319))</f>
      </c>
      <c r="K319" s="11">
        <f>IF(A319="","",YEAR(A319))</f>
      </c>
    </row>
    <row r="320" spans="1:11" x14ac:dyDescent="0.25">
      <c r="A320" s="13"/>
      <c r="B320" s="8"/>
      <c r="C320" s="8"/>
      <c r="D320" s="11">
        <f>IF(B320="","",IFERROR(INDEX(Clients!$E$2:$E$151,MATCH(B320,Clients!$A$2:$A$151,0)),0))</f>
      </c>
      <c r="E320" s="11">
        <f>IF(B320="","",IFERROR(INDEX(Clients!$F$2:$F$151,MATCH(B320,Clients!$A$2:$A$151,0)),0))</f>
      </c>
      <c r="F320" s="12">
        <f>IF(OR(B320="",C320=""),"",IFERROR(INDEX(Settings!$B$2:$B$11,MATCH(C320,Settings!$A$2:$A$11,0)),0)+D320*IFERROR(INDEX(Settings!$C$2:$C$11,MATCH(C320,Settings!$A$2:$A$11,0)),0)+E320*IFERROR(INDEX(Settings!$D$2:$D$11,MATCH(C320,Settings!$A$2:$A$11,0)),0))</f>
      </c>
      <c r="G320" s="9"/>
      <c r="H320" s="12">
        <f>IF(F320="","",IF(G320="",F320,G320))</f>
      </c>
      <c r="I320" s="8"/>
      <c r="J320" s="11">
        <f>IF(A320="","",MONTH(A320))</f>
      </c>
      <c r="K320" s="11">
        <f>IF(A320="","",YEAR(A320))</f>
      </c>
    </row>
    <row r="321" spans="1:11" x14ac:dyDescent="0.25">
      <c r="A321" s="13"/>
      <c r="B321" s="8"/>
      <c r="C321" s="8"/>
      <c r="D321" s="11">
        <f>IF(B321="","",IFERROR(INDEX(Clients!$E$2:$E$151,MATCH(B321,Clients!$A$2:$A$151,0)),0))</f>
      </c>
      <c r="E321" s="11">
        <f>IF(B321="","",IFERROR(INDEX(Clients!$F$2:$F$151,MATCH(B321,Clients!$A$2:$A$151,0)),0))</f>
      </c>
      <c r="F321" s="12">
        <f>IF(OR(B321="",C321=""),"",IFERROR(INDEX(Settings!$B$2:$B$11,MATCH(C321,Settings!$A$2:$A$11,0)),0)+D321*IFERROR(INDEX(Settings!$C$2:$C$11,MATCH(C321,Settings!$A$2:$A$11,0)),0)+E321*IFERROR(INDEX(Settings!$D$2:$D$11,MATCH(C321,Settings!$A$2:$A$11,0)),0))</f>
      </c>
      <c r="G321" s="9"/>
      <c r="H321" s="12">
        <f>IF(F321="","",IF(G321="",F321,G321))</f>
      </c>
      <c r="I321" s="8"/>
      <c r="J321" s="11">
        <f>IF(A321="","",MONTH(A321))</f>
      </c>
      <c r="K321" s="11">
        <f>IF(A321="","",YEAR(A321))</f>
      </c>
    </row>
    <row r="322" spans="1:11" x14ac:dyDescent="0.25">
      <c r="A322" s="13"/>
      <c r="B322" s="8"/>
      <c r="C322" s="8"/>
      <c r="D322" s="11">
        <f>IF(B322="","",IFERROR(INDEX(Clients!$E$2:$E$151,MATCH(B322,Clients!$A$2:$A$151,0)),0))</f>
      </c>
      <c r="E322" s="11">
        <f>IF(B322="","",IFERROR(INDEX(Clients!$F$2:$F$151,MATCH(B322,Clients!$A$2:$A$151,0)),0))</f>
      </c>
      <c r="F322" s="12">
        <f>IF(OR(B322="",C322=""),"",IFERROR(INDEX(Settings!$B$2:$B$11,MATCH(C322,Settings!$A$2:$A$11,0)),0)+D322*IFERROR(INDEX(Settings!$C$2:$C$11,MATCH(C322,Settings!$A$2:$A$11,0)),0)+E322*IFERROR(INDEX(Settings!$D$2:$D$11,MATCH(C322,Settings!$A$2:$A$11,0)),0))</f>
      </c>
      <c r="G322" s="9"/>
      <c r="H322" s="12">
        <f>IF(F322="","",IF(G322="",F322,G322))</f>
      </c>
      <c r="I322" s="8"/>
      <c r="J322" s="11">
        <f>IF(A322="","",MONTH(A322))</f>
      </c>
      <c r="K322" s="11">
        <f>IF(A322="","",YEAR(A322))</f>
      </c>
    </row>
    <row r="323" spans="1:11" x14ac:dyDescent="0.25">
      <c r="A323" s="13"/>
      <c r="B323" s="8"/>
      <c r="C323" s="8"/>
      <c r="D323" s="11">
        <f>IF(B323="","",IFERROR(INDEX(Clients!$E$2:$E$151,MATCH(B323,Clients!$A$2:$A$151,0)),0))</f>
      </c>
      <c r="E323" s="11">
        <f>IF(B323="","",IFERROR(INDEX(Clients!$F$2:$F$151,MATCH(B323,Clients!$A$2:$A$151,0)),0))</f>
      </c>
      <c r="F323" s="12">
        <f>IF(OR(B323="",C323=""),"",IFERROR(INDEX(Settings!$B$2:$B$11,MATCH(C323,Settings!$A$2:$A$11,0)),0)+D323*IFERROR(INDEX(Settings!$C$2:$C$11,MATCH(C323,Settings!$A$2:$A$11,0)),0)+E323*IFERROR(INDEX(Settings!$D$2:$D$11,MATCH(C323,Settings!$A$2:$A$11,0)),0))</f>
      </c>
      <c r="G323" s="9"/>
      <c r="H323" s="12">
        <f>IF(F323="","",IF(G323="",F323,G323))</f>
      </c>
      <c r="I323" s="8"/>
      <c r="J323" s="11">
        <f>IF(A323="","",MONTH(A323))</f>
      </c>
      <c r="K323" s="11">
        <f>IF(A323="","",YEAR(A323))</f>
      </c>
    </row>
    <row r="324" spans="1:11" x14ac:dyDescent="0.25">
      <c r="A324" s="13"/>
      <c r="B324" s="8"/>
      <c r="C324" s="8"/>
      <c r="D324" s="11">
        <f>IF(B324="","",IFERROR(INDEX(Clients!$E$2:$E$151,MATCH(B324,Clients!$A$2:$A$151,0)),0))</f>
      </c>
      <c r="E324" s="11">
        <f>IF(B324="","",IFERROR(INDEX(Clients!$F$2:$F$151,MATCH(B324,Clients!$A$2:$A$151,0)),0))</f>
      </c>
      <c r="F324" s="12">
        <f>IF(OR(B324="",C324=""),"",IFERROR(INDEX(Settings!$B$2:$B$11,MATCH(C324,Settings!$A$2:$A$11,0)),0)+D324*IFERROR(INDEX(Settings!$C$2:$C$11,MATCH(C324,Settings!$A$2:$A$11,0)),0)+E324*IFERROR(INDEX(Settings!$D$2:$D$11,MATCH(C324,Settings!$A$2:$A$11,0)),0))</f>
      </c>
      <c r="G324" s="9"/>
      <c r="H324" s="12">
        <f>IF(F324="","",IF(G324="",F324,G324))</f>
      </c>
      <c r="I324" s="8"/>
      <c r="J324" s="11">
        <f>IF(A324="","",MONTH(A324))</f>
      </c>
      <c r="K324" s="11">
        <f>IF(A324="","",YEAR(A324))</f>
      </c>
    </row>
    <row r="325" spans="1:11" x14ac:dyDescent="0.25">
      <c r="A325" s="13"/>
      <c r="B325" s="8"/>
      <c r="C325" s="8"/>
      <c r="D325" s="11">
        <f>IF(B325="","",IFERROR(INDEX(Clients!$E$2:$E$151,MATCH(B325,Clients!$A$2:$A$151,0)),0))</f>
      </c>
      <c r="E325" s="11">
        <f>IF(B325="","",IFERROR(INDEX(Clients!$F$2:$F$151,MATCH(B325,Clients!$A$2:$A$151,0)),0))</f>
      </c>
      <c r="F325" s="12">
        <f>IF(OR(B325="",C325=""),"",IFERROR(INDEX(Settings!$B$2:$B$11,MATCH(C325,Settings!$A$2:$A$11,0)),0)+D325*IFERROR(INDEX(Settings!$C$2:$C$11,MATCH(C325,Settings!$A$2:$A$11,0)),0)+E325*IFERROR(INDEX(Settings!$D$2:$D$11,MATCH(C325,Settings!$A$2:$A$11,0)),0))</f>
      </c>
      <c r="G325" s="9"/>
      <c r="H325" s="12">
        <f>IF(F325="","",IF(G325="",F325,G325))</f>
      </c>
      <c r="I325" s="8"/>
      <c r="J325" s="11">
        <f>IF(A325="","",MONTH(A325))</f>
      </c>
      <c r="K325" s="11">
        <f>IF(A325="","",YEAR(A325))</f>
      </c>
    </row>
    <row r="326" spans="1:11" x14ac:dyDescent="0.25">
      <c r="A326" s="13"/>
      <c r="B326" s="8"/>
      <c r="C326" s="8"/>
      <c r="D326" s="11">
        <f>IF(B326="","",IFERROR(INDEX(Clients!$E$2:$E$151,MATCH(B326,Clients!$A$2:$A$151,0)),0))</f>
      </c>
      <c r="E326" s="11">
        <f>IF(B326="","",IFERROR(INDEX(Clients!$F$2:$F$151,MATCH(B326,Clients!$A$2:$A$151,0)),0))</f>
      </c>
      <c r="F326" s="12">
        <f>IF(OR(B326="",C326=""),"",IFERROR(INDEX(Settings!$B$2:$B$11,MATCH(C326,Settings!$A$2:$A$11,0)),0)+D326*IFERROR(INDEX(Settings!$C$2:$C$11,MATCH(C326,Settings!$A$2:$A$11,0)),0)+E326*IFERROR(INDEX(Settings!$D$2:$D$11,MATCH(C326,Settings!$A$2:$A$11,0)),0))</f>
      </c>
      <c r="G326" s="9"/>
      <c r="H326" s="12">
        <f>IF(F326="","",IF(G326="",F326,G326))</f>
      </c>
      <c r="I326" s="8"/>
      <c r="J326" s="11">
        <f>IF(A326="","",MONTH(A326))</f>
      </c>
      <c r="K326" s="11">
        <f>IF(A326="","",YEAR(A326))</f>
      </c>
    </row>
    <row r="327" spans="1:11" x14ac:dyDescent="0.25">
      <c r="A327" s="13"/>
      <c r="B327" s="8"/>
      <c r="C327" s="8"/>
      <c r="D327" s="11">
        <f>IF(B327="","",IFERROR(INDEX(Clients!$E$2:$E$151,MATCH(B327,Clients!$A$2:$A$151,0)),0))</f>
      </c>
      <c r="E327" s="11">
        <f>IF(B327="","",IFERROR(INDEX(Clients!$F$2:$F$151,MATCH(B327,Clients!$A$2:$A$151,0)),0))</f>
      </c>
      <c r="F327" s="12">
        <f>IF(OR(B327="",C327=""),"",IFERROR(INDEX(Settings!$B$2:$B$11,MATCH(C327,Settings!$A$2:$A$11,0)),0)+D327*IFERROR(INDEX(Settings!$C$2:$C$11,MATCH(C327,Settings!$A$2:$A$11,0)),0)+E327*IFERROR(INDEX(Settings!$D$2:$D$11,MATCH(C327,Settings!$A$2:$A$11,0)),0))</f>
      </c>
      <c r="G327" s="9"/>
      <c r="H327" s="12">
        <f>IF(F327="","",IF(G327="",F327,G327))</f>
      </c>
      <c r="I327" s="8"/>
      <c r="J327" s="11">
        <f>IF(A327="","",MONTH(A327))</f>
      </c>
      <c r="K327" s="11">
        <f>IF(A327="","",YEAR(A327))</f>
      </c>
    </row>
    <row r="328" spans="1:11" x14ac:dyDescent="0.25">
      <c r="A328" s="13"/>
      <c r="B328" s="8"/>
      <c r="C328" s="8"/>
      <c r="D328" s="11">
        <f>IF(B328="","",IFERROR(INDEX(Clients!$E$2:$E$151,MATCH(B328,Clients!$A$2:$A$151,0)),0))</f>
      </c>
      <c r="E328" s="11">
        <f>IF(B328="","",IFERROR(INDEX(Clients!$F$2:$F$151,MATCH(B328,Clients!$A$2:$A$151,0)),0))</f>
      </c>
      <c r="F328" s="12">
        <f>IF(OR(B328="",C328=""),"",IFERROR(INDEX(Settings!$B$2:$B$11,MATCH(C328,Settings!$A$2:$A$11,0)),0)+D328*IFERROR(INDEX(Settings!$C$2:$C$11,MATCH(C328,Settings!$A$2:$A$11,0)),0)+E328*IFERROR(INDEX(Settings!$D$2:$D$11,MATCH(C328,Settings!$A$2:$A$11,0)),0))</f>
      </c>
      <c r="G328" s="9"/>
      <c r="H328" s="12">
        <f>IF(F328="","",IF(G328="",F328,G328))</f>
      </c>
      <c r="I328" s="8"/>
      <c r="J328" s="11">
        <f>IF(A328="","",MONTH(A328))</f>
      </c>
      <c r="K328" s="11">
        <f>IF(A328="","",YEAR(A328))</f>
      </c>
    </row>
    <row r="329" spans="1:11" x14ac:dyDescent="0.25">
      <c r="A329" s="13"/>
      <c r="B329" s="8"/>
      <c r="C329" s="8"/>
      <c r="D329" s="11">
        <f>IF(B329="","",IFERROR(INDEX(Clients!$E$2:$E$151,MATCH(B329,Clients!$A$2:$A$151,0)),0))</f>
      </c>
      <c r="E329" s="11">
        <f>IF(B329="","",IFERROR(INDEX(Clients!$F$2:$F$151,MATCH(B329,Clients!$A$2:$A$151,0)),0))</f>
      </c>
      <c r="F329" s="12">
        <f>IF(OR(B329="",C329=""),"",IFERROR(INDEX(Settings!$B$2:$B$11,MATCH(C329,Settings!$A$2:$A$11,0)),0)+D329*IFERROR(INDEX(Settings!$C$2:$C$11,MATCH(C329,Settings!$A$2:$A$11,0)),0)+E329*IFERROR(INDEX(Settings!$D$2:$D$11,MATCH(C329,Settings!$A$2:$A$11,0)),0))</f>
      </c>
      <c r="G329" s="9"/>
      <c r="H329" s="12">
        <f>IF(F329="","",IF(G329="",F329,G329))</f>
      </c>
      <c r="I329" s="8"/>
      <c r="J329" s="11">
        <f>IF(A329="","",MONTH(A329))</f>
      </c>
      <c r="K329" s="11">
        <f>IF(A329="","",YEAR(A329))</f>
      </c>
    </row>
    <row r="330" spans="1:11" x14ac:dyDescent="0.25">
      <c r="A330" s="13"/>
      <c r="B330" s="8"/>
      <c r="C330" s="8"/>
      <c r="D330" s="11">
        <f>IF(B330="","",IFERROR(INDEX(Clients!$E$2:$E$151,MATCH(B330,Clients!$A$2:$A$151,0)),0))</f>
      </c>
      <c r="E330" s="11">
        <f>IF(B330="","",IFERROR(INDEX(Clients!$F$2:$F$151,MATCH(B330,Clients!$A$2:$A$151,0)),0))</f>
      </c>
      <c r="F330" s="12">
        <f>IF(OR(B330="",C330=""),"",IFERROR(INDEX(Settings!$B$2:$B$11,MATCH(C330,Settings!$A$2:$A$11,0)),0)+D330*IFERROR(INDEX(Settings!$C$2:$C$11,MATCH(C330,Settings!$A$2:$A$11,0)),0)+E330*IFERROR(INDEX(Settings!$D$2:$D$11,MATCH(C330,Settings!$A$2:$A$11,0)),0))</f>
      </c>
      <c r="G330" s="9"/>
      <c r="H330" s="12">
        <f>IF(F330="","",IF(G330="",F330,G330))</f>
      </c>
      <c r="I330" s="8"/>
      <c r="J330" s="11">
        <f>IF(A330="","",MONTH(A330))</f>
      </c>
      <c r="K330" s="11">
        <f>IF(A330="","",YEAR(A330))</f>
      </c>
    </row>
    <row r="331" spans="1:11" x14ac:dyDescent="0.25">
      <c r="A331" s="13"/>
      <c r="B331" s="8"/>
      <c r="C331" s="8"/>
      <c r="D331" s="11">
        <f>IF(B331="","",IFERROR(INDEX(Clients!$E$2:$E$151,MATCH(B331,Clients!$A$2:$A$151,0)),0))</f>
      </c>
      <c r="E331" s="11">
        <f>IF(B331="","",IFERROR(INDEX(Clients!$F$2:$F$151,MATCH(B331,Clients!$A$2:$A$151,0)),0))</f>
      </c>
      <c r="F331" s="12">
        <f>IF(OR(B331="",C331=""),"",IFERROR(INDEX(Settings!$B$2:$B$11,MATCH(C331,Settings!$A$2:$A$11,0)),0)+D331*IFERROR(INDEX(Settings!$C$2:$C$11,MATCH(C331,Settings!$A$2:$A$11,0)),0)+E331*IFERROR(INDEX(Settings!$D$2:$D$11,MATCH(C331,Settings!$A$2:$A$11,0)),0))</f>
      </c>
      <c r="G331" s="9"/>
      <c r="H331" s="12">
        <f>IF(F331="","",IF(G331="",F331,G331))</f>
      </c>
      <c r="I331" s="8"/>
      <c r="J331" s="11">
        <f>IF(A331="","",MONTH(A331))</f>
      </c>
      <c r="K331" s="11">
        <f>IF(A331="","",YEAR(A331))</f>
      </c>
    </row>
    <row r="332" spans="1:11" x14ac:dyDescent="0.25">
      <c r="A332" s="13"/>
      <c r="B332" s="8"/>
      <c r="C332" s="8"/>
      <c r="D332" s="11">
        <f>IF(B332="","",IFERROR(INDEX(Clients!$E$2:$E$151,MATCH(B332,Clients!$A$2:$A$151,0)),0))</f>
      </c>
      <c r="E332" s="11">
        <f>IF(B332="","",IFERROR(INDEX(Clients!$F$2:$F$151,MATCH(B332,Clients!$A$2:$A$151,0)),0))</f>
      </c>
      <c r="F332" s="12">
        <f>IF(OR(B332="",C332=""),"",IFERROR(INDEX(Settings!$B$2:$B$11,MATCH(C332,Settings!$A$2:$A$11,0)),0)+D332*IFERROR(INDEX(Settings!$C$2:$C$11,MATCH(C332,Settings!$A$2:$A$11,0)),0)+E332*IFERROR(INDEX(Settings!$D$2:$D$11,MATCH(C332,Settings!$A$2:$A$11,0)),0))</f>
      </c>
      <c r="G332" s="9"/>
      <c r="H332" s="12">
        <f>IF(F332="","",IF(G332="",F332,G332))</f>
      </c>
      <c r="I332" s="8"/>
      <c r="J332" s="11">
        <f>IF(A332="","",MONTH(A332))</f>
      </c>
      <c r="K332" s="11">
        <f>IF(A332="","",YEAR(A332))</f>
      </c>
    </row>
    <row r="333" spans="1:11" x14ac:dyDescent="0.25">
      <c r="A333" s="13"/>
      <c r="B333" s="8"/>
      <c r="C333" s="8"/>
      <c r="D333" s="11">
        <f>IF(B333="","",IFERROR(INDEX(Clients!$E$2:$E$151,MATCH(B333,Clients!$A$2:$A$151,0)),0))</f>
      </c>
      <c r="E333" s="11">
        <f>IF(B333="","",IFERROR(INDEX(Clients!$F$2:$F$151,MATCH(B333,Clients!$A$2:$A$151,0)),0))</f>
      </c>
      <c r="F333" s="12">
        <f>IF(OR(B333="",C333=""),"",IFERROR(INDEX(Settings!$B$2:$B$11,MATCH(C333,Settings!$A$2:$A$11,0)),0)+D333*IFERROR(INDEX(Settings!$C$2:$C$11,MATCH(C333,Settings!$A$2:$A$11,0)),0)+E333*IFERROR(INDEX(Settings!$D$2:$D$11,MATCH(C333,Settings!$A$2:$A$11,0)),0))</f>
      </c>
      <c r="G333" s="9"/>
      <c r="H333" s="12">
        <f>IF(F333="","",IF(G333="",F333,G333))</f>
      </c>
      <c r="I333" s="8"/>
      <c r="J333" s="11">
        <f>IF(A333="","",MONTH(A333))</f>
      </c>
      <c r="K333" s="11">
        <f>IF(A333="","",YEAR(A333))</f>
      </c>
    </row>
    <row r="334" spans="1:11" x14ac:dyDescent="0.25">
      <c r="A334" s="13"/>
      <c r="B334" s="8"/>
      <c r="C334" s="8"/>
      <c r="D334" s="11">
        <f>IF(B334="","",IFERROR(INDEX(Clients!$E$2:$E$151,MATCH(B334,Clients!$A$2:$A$151,0)),0))</f>
      </c>
      <c r="E334" s="11">
        <f>IF(B334="","",IFERROR(INDEX(Clients!$F$2:$F$151,MATCH(B334,Clients!$A$2:$A$151,0)),0))</f>
      </c>
      <c r="F334" s="12">
        <f>IF(OR(B334="",C334=""),"",IFERROR(INDEX(Settings!$B$2:$B$11,MATCH(C334,Settings!$A$2:$A$11,0)),0)+D334*IFERROR(INDEX(Settings!$C$2:$C$11,MATCH(C334,Settings!$A$2:$A$11,0)),0)+E334*IFERROR(INDEX(Settings!$D$2:$D$11,MATCH(C334,Settings!$A$2:$A$11,0)),0))</f>
      </c>
      <c r="G334" s="9"/>
      <c r="H334" s="12">
        <f>IF(F334="","",IF(G334="",F334,G334))</f>
      </c>
      <c r="I334" s="8"/>
      <c r="J334" s="11">
        <f>IF(A334="","",MONTH(A334))</f>
      </c>
      <c r="K334" s="11">
        <f>IF(A334="","",YEAR(A334))</f>
      </c>
    </row>
    <row r="335" spans="1:11" x14ac:dyDescent="0.25">
      <c r="A335" s="13"/>
      <c r="B335" s="8"/>
      <c r="C335" s="8"/>
      <c r="D335" s="11">
        <f>IF(B335="","",IFERROR(INDEX(Clients!$E$2:$E$151,MATCH(B335,Clients!$A$2:$A$151,0)),0))</f>
      </c>
      <c r="E335" s="11">
        <f>IF(B335="","",IFERROR(INDEX(Clients!$F$2:$F$151,MATCH(B335,Clients!$A$2:$A$151,0)),0))</f>
      </c>
      <c r="F335" s="12">
        <f>IF(OR(B335="",C335=""),"",IFERROR(INDEX(Settings!$B$2:$B$11,MATCH(C335,Settings!$A$2:$A$11,0)),0)+D335*IFERROR(INDEX(Settings!$C$2:$C$11,MATCH(C335,Settings!$A$2:$A$11,0)),0)+E335*IFERROR(INDEX(Settings!$D$2:$D$11,MATCH(C335,Settings!$A$2:$A$11,0)),0))</f>
      </c>
      <c r="G335" s="9"/>
      <c r="H335" s="12">
        <f>IF(F335="","",IF(G335="",F335,G335))</f>
      </c>
      <c r="I335" s="8"/>
      <c r="J335" s="11">
        <f>IF(A335="","",MONTH(A335))</f>
      </c>
      <c r="K335" s="11">
        <f>IF(A335="","",YEAR(A335))</f>
      </c>
    </row>
    <row r="336" spans="1:11" x14ac:dyDescent="0.25">
      <c r="A336" s="13"/>
      <c r="B336" s="8"/>
      <c r="C336" s="8"/>
      <c r="D336" s="11">
        <f>IF(B336="","",IFERROR(INDEX(Clients!$E$2:$E$151,MATCH(B336,Clients!$A$2:$A$151,0)),0))</f>
      </c>
      <c r="E336" s="11">
        <f>IF(B336="","",IFERROR(INDEX(Clients!$F$2:$F$151,MATCH(B336,Clients!$A$2:$A$151,0)),0))</f>
      </c>
      <c r="F336" s="12">
        <f>IF(OR(B336="",C336=""),"",IFERROR(INDEX(Settings!$B$2:$B$11,MATCH(C336,Settings!$A$2:$A$11,0)),0)+D336*IFERROR(INDEX(Settings!$C$2:$C$11,MATCH(C336,Settings!$A$2:$A$11,0)),0)+E336*IFERROR(INDEX(Settings!$D$2:$D$11,MATCH(C336,Settings!$A$2:$A$11,0)),0))</f>
      </c>
      <c r="G336" s="9"/>
      <c r="H336" s="12">
        <f>IF(F336="","",IF(G336="",F336,G336))</f>
      </c>
      <c r="I336" s="8"/>
      <c r="J336" s="11">
        <f>IF(A336="","",MONTH(A336))</f>
      </c>
      <c r="K336" s="11">
        <f>IF(A336="","",YEAR(A336))</f>
      </c>
    </row>
    <row r="337" spans="1:11" x14ac:dyDescent="0.25">
      <c r="A337" s="13"/>
      <c r="B337" s="8"/>
      <c r="C337" s="8"/>
      <c r="D337" s="11">
        <f>IF(B337="","",IFERROR(INDEX(Clients!$E$2:$E$151,MATCH(B337,Clients!$A$2:$A$151,0)),0))</f>
      </c>
      <c r="E337" s="11">
        <f>IF(B337="","",IFERROR(INDEX(Clients!$F$2:$F$151,MATCH(B337,Clients!$A$2:$A$151,0)),0))</f>
      </c>
      <c r="F337" s="12">
        <f>IF(OR(B337="",C337=""),"",IFERROR(INDEX(Settings!$B$2:$B$11,MATCH(C337,Settings!$A$2:$A$11,0)),0)+D337*IFERROR(INDEX(Settings!$C$2:$C$11,MATCH(C337,Settings!$A$2:$A$11,0)),0)+E337*IFERROR(INDEX(Settings!$D$2:$D$11,MATCH(C337,Settings!$A$2:$A$11,0)),0))</f>
      </c>
      <c r="G337" s="9"/>
      <c r="H337" s="12">
        <f>IF(F337="","",IF(G337="",F337,G337))</f>
      </c>
      <c r="I337" s="8"/>
      <c r="J337" s="11">
        <f>IF(A337="","",MONTH(A337))</f>
      </c>
      <c r="K337" s="11">
        <f>IF(A337="","",YEAR(A337))</f>
      </c>
    </row>
    <row r="338" spans="1:11" x14ac:dyDescent="0.25">
      <c r="A338" s="13"/>
      <c r="B338" s="8"/>
      <c r="C338" s="8"/>
      <c r="D338" s="11">
        <f>IF(B338="","",IFERROR(INDEX(Clients!$E$2:$E$151,MATCH(B338,Clients!$A$2:$A$151,0)),0))</f>
      </c>
      <c r="E338" s="11">
        <f>IF(B338="","",IFERROR(INDEX(Clients!$F$2:$F$151,MATCH(B338,Clients!$A$2:$A$151,0)),0))</f>
      </c>
      <c r="F338" s="12">
        <f>IF(OR(B338="",C338=""),"",IFERROR(INDEX(Settings!$B$2:$B$11,MATCH(C338,Settings!$A$2:$A$11,0)),0)+D338*IFERROR(INDEX(Settings!$C$2:$C$11,MATCH(C338,Settings!$A$2:$A$11,0)),0)+E338*IFERROR(INDEX(Settings!$D$2:$D$11,MATCH(C338,Settings!$A$2:$A$11,0)),0))</f>
      </c>
      <c r="G338" s="9"/>
      <c r="H338" s="12">
        <f>IF(F338="","",IF(G338="",F338,G338))</f>
      </c>
      <c r="I338" s="8"/>
      <c r="J338" s="11">
        <f>IF(A338="","",MONTH(A338))</f>
      </c>
      <c r="K338" s="11">
        <f>IF(A338="","",YEAR(A338))</f>
      </c>
    </row>
    <row r="339" spans="1:11" x14ac:dyDescent="0.25">
      <c r="A339" s="13"/>
      <c r="B339" s="8"/>
      <c r="C339" s="8"/>
      <c r="D339" s="11">
        <f>IF(B339="","",IFERROR(INDEX(Clients!$E$2:$E$151,MATCH(B339,Clients!$A$2:$A$151,0)),0))</f>
      </c>
      <c r="E339" s="11">
        <f>IF(B339="","",IFERROR(INDEX(Clients!$F$2:$F$151,MATCH(B339,Clients!$A$2:$A$151,0)),0))</f>
      </c>
      <c r="F339" s="12">
        <f>IF(OR(B339="",C339=""),"",IFERROR(INDEX(Settings!$B$2:$B$11,MATCH(C339,Settings!$A$2:$A$11,0)),0)+D339*IFERROR(INDEX(Settings!$C$2:$C$11,MATCH(C339,Settings!$A$2:$A$11,0)),0)+E339*IFERROR(INDEX(Settings!$D$2:$D$11,MATCH(C339,Settings!$A$2:$A$11,0)),0))</f>
      </c>
      <c r="G339" s="9"/>
      <c r="H339" s="12">
        <f>IF(F339="","",IF(G339="",F339,G339))</f>
      </c>
      <c r="I339" s="8"/>
      <c r="J339" s="11">
        <f>IF(A339="","",MONTH(A339))</f>
      </c>
      <c r="K339" s="11">
        <f>IF(A339="","",YEAR(A339))</f>
      </c>
    </row>
    <row r="340" spans="1:11" x14ac:dyDescent="0.25">
      <c r="A340" s="13"/>
      <c r="B340" s="8"/>
      <c r="C340" s="8"/>
      <c r="D340" s="11">
        <f>IF(B340="","",IFERROR(INDEX(Clients!$E$2:$E$151,MATCH(B340,Clients!$A$2:$A$151,0)),0))</f>
      </c>
      <c r="E340" s="11">
        <f>IF(B340="","",IFERROR(INDEX(Clients!$F$2:$F$151,MATCH(B340,Clients!$A$2:$A$151,0)),0))</f>
      </c>
      <c r="F340" s="12">
        <f>IF(OR(B340="",C340=""),"",IFERROR(INDEX(Settings!$B$2:$B$11,MATCH(C340,Settings!$A$2:$A$11,0)),0)+D340*IFERROR(INDEX(Settings!$C$2:$C$11,MATCH(C340,Settings!$A$2:$A$11,0)),0)+E340*IFERROR(INDEX(Settings!$D$2:$D$11,MATCH(C340,Settings!$A$2:$A$11,0)),0))</f>
      </c>
      <c r="G340" s="9"/>
      <c r="H340" s="12">
        <f>IF(F340="","",IF(G340="",F340,G340))</f>
      </c>
      <c r="I340" s="8"/>
      <c r="J340" s="11">
        <f>IF(A340="","",MONTH(A340))</f>
      </c>
      <c r="K340" s="11">
        <f>IF(A340="","",YEAR(A340))</f>
      </c>
    </row>
    <row r="341" spans="1:11" x14ac:dyDescent="0.25">
      <c r="A341" s="13"/>
      <c r="B341" s="8"/>
      <c r="C341" s="8"/>
      <c r="D341" s="11">
        <f>IF(B341="","",IFERROR(INDEX(Clients!$E$2:$E$151,MATCH(B341,Clients!$A$2:$A$151,0)),0))</f>
      </c>
      <c r="E341" s="11">
        <f>IF(B341="","",IFERROR(INDEX(Clients!$F$2:$F$151,MATCH(B341,Clients!$A$2:$A$151,0)),0))</f>
      </c>
      <c r="F341" s="12">
        <f>IF(OR(B341="",C341=""),"",IFERROR(INDEX(Settings!$B$2:$B$11,MATCH(C341,Settings!$A$2:$A$11,0)),0)+D341*IFERROR(INDEX(Settings!$C$2:$C$11,MATCH(C341,Settings!$A$2:$A$11,0)),0)+E341*IFERROR(INDEX(Settings!$D$2:$D$11,MATCH(C341,Settings!$A$2:$A$11,0)),0))</f>
      </c>
      <c r="G341" s="9"/>
      <c r="H341" s="12">
        <f>IF(F341="","",IF(G341="",F341,G341))</f>
      </c>
      <c r="I341" s="8"/>
      <c r="J341" s="11">
        <f>IF(A341="","",MONTH(A341))</f>
      </c>
      <c r="K341" s="11">
        <f>IF(A341="","",YEAR(A341))</f>
      </c>
    </row>
    <row r="342" spans="1:11" x14ac:dyDescent="0.25">
      <c r="A342" s="13"/>
      <c r="B342" s="8"/>
      <c r="C342" s="8"/>
      <c r="D342" s="11">
        <f>IF(B342="","",IFERROR(INDEX(Clients!$E$2:$E$151,MATCH(B342,Clients!$A$2:$A$151,0)),0))</f>
      </c>
      <c r="E342" s="11">
        <f>IF(B342="","",IFERROR(INDEX(Clients!$F$2:$F$151,MATCH(B342,Clients!$A$2:$A$151,0)),0))</f>
      </c>
      <c r="F342" s="12">
        <f>IF(OR(B342="",C342=""),"",IFERROR(INDEX(Settings!$B$2:$B$11,MATCH(C342,Settings!$A$2:$A$11,0)),0)+D342*IFERROR(INDEX(Settings!$C$2:$C$11,MATCH(C342,Settings!$A$2:$A$11,0)),0)+E342*IFERROR(INDEX(Settings!$D$2:$D$11,MATCH(C342,Settings!$A$2:$A$11,0)),0))</f>
      </c>
      <c r="G342" s="9"/>
      <c r="H342" s="12">
        <f>IF(F342="","",IF(G342="",F342,G342))</f>
      </c>
      <c r="I342" s="8"/>
      <c r="J342" s="11">
        <f>IF(A342="","",MONTH(A342))</f>
      </c>
      <c r="K342" s="11">
        <f>IF(A342="","",YEAR(A342))</f>
      </c>
    </row>
    <row r="343" spans="1:11" x14ac:dyDescent="0.25">
      <c r="A343" s="13"/>
      <c r="B343" s="8"/>
      <c r="C343" s="8"/>
      <c r="D343" s="11">
        <f>IF(B343="","",IFERROR(INDEX(Clients!$E$2:$E$151,MATCH(B343,Clients!$A$2:$A$151,0)),0))</f>
      </c>
      <c r="E343" s="11">
        <f>IF(B343="","",IFERROR(INDEX(Clients!$F$2:$F$151,MATCH(B343,Clients!$A$2:$A$151,0)),0))</f>
      </c>
      <c r="F343" s="12">
        <f>IF(OR(B343="",C343=""),"",IFERROR(INDEX(Settings!$B$2:$B$11,MATCH(C343,Settings!$A$2:$A$11,0)),0)+D343*IFERROR(INDEX(Settings!$C$2:$C$11,MATCH(C343,Settings!$A$2:$A$11,0)),0)+E343*IFERROR(INDEX(Settings!$D$2:$D$11,MATCH(C343,Settings!$A$2:$A$11,0)),0))</f>
      </c>
      <c r="G343" s="9"/>
      <c r="H343" s="12">
        <f>IF(F343="","",IF(G343="",F343,G343))</f>
      </c>
      <c r="I343" s="8"/>
      <c r="J343" s="11">
        <f>IF(A343="","",MONTH(A343))</f>
      </c>
      <c r="K343" s="11">
        <f>IF(A343="","",YEAR(A343))</f>
      </c>
    </row>
    <row r="344" spans="1:11" x14ac:dyDescent="0.25">
      <c r="A344" s="13"/>
      <c r="B344" s="8"/>
      <c r="C344" s="8"/>
      <c r="D344" s="11">
        <f>IF(B344="","",IFERROR(INDEX(Clients!$E$2:$E$151,MATCH(B344,Clients!$A$2:$A$151,0)),0))</f>
      </c>
      <c r="E344" s="11">
        <f>IF(B344="","",IFERROR(INDEX(Clients!$F$2:$F$151,MATCH(B344,Clients!$A$2:$A$151,0)),0))</f>
      </c>
      <c r="F344" s="12">
        <f>IF(OR(B344="",C344=""),"",IFERROR(INDEX(Settings!$B$2:$B$11,MATCH(C344,Settings!$A$2:$A$11,0)),0)+D344*IFERROR(INDEX(Settings!$C$2:$C$11,MATCH(C344,Settings!$A$2:$A$11,0)),0)+E344*IFERROR(INDEX(Settings!$D$2:$D$11,MATCH(C344,Settings!$A$2:$A$11,0)),0))</f>
      </c>
      <c r="G344" s="9"/>
      <c r="H344" s="12">
        <f>IF(F344="","",IF(G344="",F344,G344))</f>
      </c>
      <c r="I344" s="8"/>
      <c r="J344" s="11">
        <f>IF(A344="","",MONTH(A344))</f>
      </c>
      <c r="K344" s="11">
        <f>IF(A344="","",YEAR(A344))</f>
      </c>
    </row>
    <row r="345" spans="1:11" x14ac:dyDescent="0.25">
      <c r="A345" s="13"/>
      <c r="B345" s="8"/>
      <c r="C345" s="8"/>
      <c r="D345" s="11">
        <f>IF(B345="","",IFERROR(INDEX(Clients!$E$2:$E$151,MATCH(B345,Clients!$A$2:$A$151,0)),0))</f>
      </c>
      <c r="E345" s="11">
        <f>IF(B345="","",IFERROR(INDEX(Clients!$F$2:$F$151,MATCH(B345,Clients!$A$2:$A$151,0)),0))</f>
      </c>
      <c r="F345" s="12">
        <f>IF(OR(B345="",C345=""),"",IFERROR(INDEX(Settings!$B$2:$B$11,MATCH(C345,Settings!$A$2:$A$11,0)),0)+D345*IFERROR(INDEX(Settings!$C$2:$C$11,MATCH(C345,Settings!$A$2:$A$11,0)),0)+E345*IFERROR(INDEX(Settings!$D$2:$D$11,MATCH(C345,Settings!$A$2:$A$11,0)),0))</f>
      </c>
      <c r="G345" s="9"/>
      <c r="H345" s="12">
        <f>IF(F345="","",IF(G345="",F345,G345))</f>
      </c>
      <c r="I345" s="8"/>
      <c r="J345" s="11">
        <f>IF(A345="","",MONTH(A345))</f>
      </c>
      <c r="K345" s="11">
        <f>IF(A345="","",YEAR(A345))</f>
      </c>
    </row>
    <row r="346" spans="1:11" x14ac:dyDescent="0.25">
      <c r="A346" s="13"/>
      <c r="B346" s="8"/>
      <c r="C346" s="8"/>
      <c r="D346" s="11">
        <f>IF(B346="","",IFERROR(INDEX(Clients!$E$2:$E$151,MATCH(B346,Clients!$A$2:$A$151,0)),0))</f>
      </c>
      <c r="E346" s="11">
        <f>IF(B346="","",IFERROR(INDEX(Clients!$F$2:$F$151,MATCH(B346,Clients!$A$2:$A$151,0)),0))</f>
      </c>
      <c r="F346" s="12">
        <f>IF(OR(B346="",C346=""),"",IFERROR(INDEX(Settings!$B$2:$B$11,MATCH(C346,Settings!$A$2:$A$11,0)),0)+D346*IFERROR(INDEX(Settings!$C$2:$C$11,MATCH(C346,Settings!$A$2:$A$11,0)),0)+E346*IFERROR(INDEX(Settings!$D$2:$D$11,MATCH(C346,Settings!$A$2:$A$11,0)),0))</f>
      </c>
      <c r="G346" s="9"/>
      <c r="H346" s="12">
        <f>IF(F346="","",IF(G346="",F346,G346))</f>
      </c>
      <c r="I346" s="8"/>
      <c r="J346" s="11">
        <f>IF(A346="","",MONTH(A346))</f>
      </c>
      <c r="K346" s="11">
        <f>IF(A346="","",YEAR(A346))</f>
      </c>
    </row>
    <row r="347" spans="1:11" x14ac:dyDescent="0.25">
      <c r="A347" s="13"/>
      <c r="B347" s="8"/>
      <c r="C347" s="8"/>
      <c r="D347" s="11">
        <f>IF(B347="","",IFERROR(INDEX(Clients!$E$2:$E$151,MATCH(B347,Clients!$A$2:$A$151,0)),0))</f>
      </c>
      <c r="E347" s="11">
        <f>IF(B347="","",IFERROR(INDEX(Clients!$F$2:$F$151,MATCH(B347,Clients!$A$2:$A$151,0)),0))</f>
      </c>
      <c r="F347" s="12">
        <f>IF(OR(B347="",C347=""),"",IFERROR(INDEX(Settings!$B$2:$B$11,MATCH(C347,Settings!$A$2:$A$11,0)),0)+D347*IFERROR(INDEX(Settings!$C$2:$C$11,MATCH(C347,Settings!$A$2:$A$11,0)),0)+E347*IFERROR(INDEX(Settings!$D$2:$D$11,MATCH(C347,Settings!$A$2:$A$11,0)),0))</f>
      </c>
      <c r="G347" s="9"/>
      <c r="H347" s="12">
        <f>IF(F347="","",IF(G347="",F347,G347))</f>
      </c>
      <c r="I347" s="8"/>
      <c r="J347" s="11">
        <f>IF(A347="","",MONTH(A347))</f>
      </c>
      <c r="K347" s="11">
        <f>IF(A347="","",YEAR(A347))</f>
      </c>
    </row>
    <row r="348" spans="1:11" x14ac:dyDescent="0.25">
      <c r="A348" s="13"/>
      <c r="B348" s="8"/>
      <c r="C348" s="8"/>
      <c r="D348" s="11">
        <f>IF(B348="","",IFERROR(INDEX(Clients!$E$2:$E$151,MATCH(B348,Clients!$A$2:$A$151,0)),0))</f>
      </c>
      <c r="E348" s="11">
        <f>IF(B348="","",IFERROR(INDEX(Clients!$F$2:$F$151,MATCH(B348,Clients!$A$2:$A$151,0)),0))</f>
      </c>
      <c r="F348" s="12">
        <f>IF(OR(B348="",C348=""),"",IFERROR(INDEX(Settings!$B$2:$B$11,MATCH(C348,Settings!$A$2:$A$11,0)),0)+D348*IFERROR(INDEX(Settings!$C$2:$C$11,MATCH(C348,Settings!$A$2:$A$11,0)),0)+E348*IFERROR(INDEX(Settings!$D$2:$D$11,MATCH(C348,Settings!$A$2:$A$11,0)),0))</f>
      </c>
      <c r="G348" s="9"/>
      <c r="H348" s="12">
        <f>IF(F348="","",IF(G348="",F348,G348))</f>
      </c>
      <c r="I348" s="8"/>
      <c r="J348" s="11">
        <f>IF(A348="","",MONTH(A348))</f>
      </c>
      <c r="K348" s="11">
        <f>IF(A348="","",YEAR(A348))</f>
      </c>
    </row>
    <row r="349" spans="1:11" x14ac:dyDescent="0.25">
      <c r="A349" s="13"/>
      <c r="B349" s="8"/>
      <c r="C349" s="8"/>
      <c r="D349" s="11">
        <f>IF(B349="","",IFERROR(INDEX(Clients!$E$2:$E$151,MATCH(B349,Clients!$A$2:$A$151,0)),0))</f>
      </c>
      <c r="E349" s="11">
        <f>IF(B349="","",IFERROR(INDEX(Clients!$F$2:$F$151,MATCH(B349,Clients!$A$2:$A$151,0)),0))</f>
      </c>
      <c r="F349" s="12">
        <f>IF(OR(B349="",C349=""),"",IFERROR(INDEX(Settings!$B$2:$B$11,MATCH(C349,Settings!$A$2:$A$11,0)),0)+D349*IFERROR(INDEX(Settings!$C$2:$C$11,MATCH(C349,Settings!$A$2:$A$11,0)),0)+E349*IFERROR(INDEX(Settings!$D$2:$D$11,MATCH(C349,Settings!$A$2:$A$11,0)),0))</f>
      </c>
      <c r="G349" s="9"/>
      <c r="H349" s="12">
        <f>IF(F349="","",IF(G349="",F349,G349))</f>
      </c>
      <c r="I349" s="8"/>
      <c r="J349" s="11">
        <f>IF(A349="","",MONTH(A349))</f>
      </c>
      <c r="K349" s="11">
        <f>IF(A349="","",YEAR(A349))</f>
      </c>
    </row>
    <row r="350" spans="1:11" x14ac:dyDescent="0.25">
      <c r="A350" s="13"/>
      <c r="B350" s="8"/>
      <c r="C350" s="8"/>
      <c r="D350" s="11">
        <f>IF(B350="","",IFERROR(INDEX(Clients!$E$2:$E$151,MATCH(B350,Clients!$A$2:$A$151,0)),0))</f>
      </c>
      <c r="E350" s="11">
        <f>IF(B350="","",IFERROR(INDEX(Clients!$F$2:$F$151,MATCH(B350,Clients!$A$2:$A$151,0)),0))</f>
      </c>
      <c r="F350" s="12">
        <f>IF(OR(B350="",C350=""),"",IFERROR(INDEX(Settings!$B$2:$B$11,MATCH(C350,Settings!$A$2:$A$11,0)),0)+D350*IFERROR(INDEX(Settings!$C$2:$C$11,MATCH(C350,Settings!$A$2:$A$11,0)),0)+E350*IFERROR(INDEX(Settings!$D$2:$D$11,MATCH(C350,Settings!$A$2:$A$11,0)),0))</f>
      </c>
      <c r="G350" s="9"/>
      <c r="H350" s="12">
        <f>IF(F350="","",IF(G350="",F350,G350))</f>
      </c>
      <c r="I350" s="8"/>
      <c r="J350" s="11">
        <f>IF(A350="","",MONTH(A350))</f>
      </c>
      <c r="K350" s="11">
        <f>IF(A350="","",YEAR(A350))</f>
      </c>
    </row>
    <row r="351" spans="1:11" x14ac:dyDescent="0.25">
      <c r="A351" s="13"/>
      <c r="B351" s="8"/>
      <c r="C351" s="8"/>
      <c r="D351" s="11">
        <f>IF(B351="","",IFERROR(INDEX(Clients!$E$2:$E$151,MATCH(B351,Clients!$A$2:$A$151,0)),0))</f>
      </c>
      <c r="E351" s="11">
        <f>IF(B351="","",IFERROR(INDEX(Clients!$F$2:$F$151,MATCH(B351,Clients!$A$2:$A$151,0)),0))</f>
      </c>
      <c r="F351" s="12">
        <f>IF(OR(B351="",C351=""),"",IFERROR(INDEX(Settings!$B$2:$B$11,MATCH(C351,Settings!$A$2:$A$11,0)),0)+D351*IFERROR(INDEX(Settings!$C$2:$C$11,MATCH(C351,Settings!$A$2:$A$11,0)),0)+E351*IFERROR(INDEX(Settings!$D$2:$D$11,MATCH(C351,Settings!$A$2:$A$11,0)),0))</f>
      </c>
      <c r="G351" s="9"/>
      <c r="H351" s="12">
        <f>IF(F351="","",IF(G351="",F351,G351))</f>
      </c>
      <c r="I351" s="8"/>
      <c r="J351" s="11">
        <f>IF(A351="","",MONTH(A351))</f>
      </c>
      <c r="K351" s="11">
        <f>IF(A351="","",YEAR(A351))</f>
      </c>
    </row>
    <row r="352" spans="1:11" x14ac:dyDescent="0.25">
      <c r="A352" s="13"/>
      <c r="B352" s="8"/>
      <c r="C352" s="8"/>
      <c r="D352" s="11">
        <f>IF(B352="","",IFERROR(INDEX(Clients!$E$2:$E$151,MATCH(B352,Clients!$A$2:$A$151,0)),0))</f>
      </c>
      <c r="E352" s="11">
        <f>IF(B352="","",IFERROR(INDEX(Clients!$F$2:$F$151,MATCH(B352,Clients!$A$2:$A$151,0)),0))</f>
      </c>
      <c r="F352" s="12">
        <f>IF(OR(B352="",C352=""),"",IFERROR(INDEX(Settings!$B$2:$B$11,MATCH(C352,Settings!$A$2:$A$11,0)),0)+D352*IFERROR(INDEX(Settings!$C$2:$C$11,MATCH(C352,Settings!$A$2:$A$11,0)),0)+E352*IFERROR(INDEX(Settings!$D$2:$D$11,MATCH(C352,Settings!$A$2:$A$11,0)),0))</f>
      </c>
      <c r="G352" s="9"/>
      <c r="H352" s="12">
        <f>IF(F352="","",IF(G352="",F352,G352))</f>
      </c>
      <c r="I352" s="8"/>
      <c r="J352" s="11">
        <f>IF(A352="","",MONTH(A352))</f>
      </c>
      <c r="K352" s="11">
        <f>IF(A352="","",YEAR(A352))</f>
      </c>
    </row>
    <row r="353" spans="1:11" x14ac:dyDescent="0.25">
      <c r="A353" s="13"/>
      <c r="B353" s="8"/>
      <c r="C353" s="8"/>
      <c r="D353" s="11">
        <f>IF(B353="","",IFERROR(INDEX(Clients!$E$2:$E$151,MATCH(B353,Clients!$A$2:$A$151,0)),0))</f>
      </c>
      <c r="E353" s="11">
        <f>IF(B353="","",IFERROR(INDEX(Clients!$F$2:$F$151,MATCH(B353,Clients!$A$2:$A$151,0)),0))</f>
      </c>
      <c r="F353" s="12">
        <f>IF(OR(B353="",C353=""),"",IFERROR(INDEX(Settings!$B$2:$B$11,MATCH(C353,Settings!$A$2:$A$11,0)),0)+D353*IFERROR(INDEX(Settings!$C$2:$C$11,MATCH(C353,Settings!$A$2:$A$11,0)),0)+E353*IFERROR(INDEX(Settings!$D$2:$D$11,MATCH(C353,Settings!$A$2:$A$11,0)),0))</f>
      </c>
      <c r="G353" s="9"/>
      <c r="H353" s="12">
        <f>IF(F353="","",IF(G353="",F353,G353))</f>
      </c>
      <c r="I353" s="8"/>
      <c r="J353" s="11">
        <f>IF(A353="","",MONTH(A353))</f>
      </c>
      <c r="K353" s="11">
        <f>IF(A353="","",YEAR(A353))</f>
      </c>
    </row>
    <row r="354" spans="1:11" x14ac:dyDescent="0.25">
      <c r="A354" s="13"/>
      <c r="B354" s="8"/>
      <c r="C354" s="8"/>
      <c r="D354" s="11">
        <f>IF(B354="","",IFERROR(INDEX(Clients!$E$2:$E$151,MATCH(B354,Clients!$A$2:$A$151,0)),0))</f>
      </c>
      <c r="E354" s="11">
        <f>IF(B354="","",IFERROR(INDEX(Clients!$F$2:$F$151,MATCH(B354,Clients!$A$2:$A$151,0)),0))</f>
      </c>
      <c r="F354" s="12">
        <f>IF(OR(B354="",C354=""),"",IFERROR(INDEX(Settings!$B$2:$B$11,MATCH(C354,Settings!$A$2:$A$11,0)),0)+D354*IFERROR(INDEX(Settings!$C$2:$C$11,MATCH(C354,Settings!$A$2:$A$11,0)),0)+E354*IFERROR(INDEX(Settings!$D$2:$D$11,MATCH(C354,Settings!$A$2:$A$11,0)),0))</f>
      </c>
      <c r="G354" s="9"/>
      <c r="H354" s="12">
        <f>IF(F354="","",IF(G354="",F354,G354))</f>
      </c>
      <c r="I354" s="8"/>
      <c r="J354" s="11">
        <f>IF(A354="","",MONTH(A354))</f>
      </c>
      <c r="K354" s="11">
        <f>IF(A354="","",YEAR(A354))</f>
      </c>
    </row>
    <row r="355" spans="1:11" x14ac:dyDescent="0.25">
      <c r="A355" s="13"/>
      <c r="B355" s="8"/>
      <c r="C355" s="8"/>
      <c r="D355" s="11">
        <f>IF(B355="","",IFERROR(INDEX(Clients!$E$2:$E$151,MATCH(B355,Clients!$A$2:$A$151,0)),0))</f>
      </c>
      <c r="E355" s="11">
        <f>IF(B355="","",IFERROR(INDEX(Clients!$F$2:$F$151,MATCH(B355,Clients!$A$2:$A$151,0)),0))</f>
      </c>
      <c r="F355" s="12">
        <f>IF(OR(B355="",C355=""),"",IFERROR(INDEX(Settings!$B$2:$B$11,MATCH(C355,Settings!$A$2:$A$11,0)),0)+D355*IFERROR(INDEX(Settings!$C$2:$C$11,MATCH(C355,Settings!$A$2:$A$11,0)),0)+E355*IFERROR(INDEX(Settings!$D$2:$D$11,MATCH(C355,Settings!$A$2:$A$11,0)),0))</f>
      </c>
      <c r="G355" s="9"/>
      <c r="H355" s="12">
        <f>IF(F355="","",IF(G355="",F355,G355))</f>
      </c>
      <c r="I355" s="8"/>
      <c r="J355" s="11">
        <f>IF(A355="","",MONTH(A355))</f>
      </c>
      <c r="K355" s="11">
        <f>IF(A355="","",YEAR(A355))</f>
      </c>
    </row>
    <row r="356" spans="1:11" x14ac:dyDescent="0.25">
      <c r="A356" s="13"/>
      <c r="B356" s="8"/>
      <c r="C356" s="8"/>
      <c r="D356" s="11">
        <f>IF(B356="","",IFERROR(INDEX(Clients!$E$2:$E$151,MATCH(B356,Clients!$A$2:$A$151,0)),0))</f>
      </c>
      <c r="E356" s="11">
        <f>IF(B356="","",IFERROR(INDEX(Clients!$F$2:$F$151,MATCH(B356,Clients!$A$2:$A$151,0)),0))</f>
      </c>
      <c r="F356" s="12">
        <f>IF(OR(B356="",C356=""),"",IFERROR(INDEX(Settings!$B$2:$B$11,MATCH(C356,Settings!$A$2:$A$11,0)),0)+D356*IFERROR(INDEX(Settings!$C$2:$C$11,MATCH(C356,Settings!$A$2:$A$11,0)),0)+E356*IFERROR(INDEX(Settings!$D$2:$D$11,MATCH(C356,Settings!$A$2:$A$11,0)),0))</f>
      </c>
      <c r="G356" s="9"/>
      <c r="H356" s="12">
        <f>IF(F356="","",IF(G356="",F356,G356))</f>
      </c>
      <c r="I356" s="8"/>
      <c r="J356" s="11">
        <f>IF(A356="","",MONTH(A356))</f>
      </c>
      <c r="K356" s="11">
        <f>IF(A356="","",YEAR(A356))</f>
      </c>
    </row>
    <row r="357" spans="1:11" x14ac:dyDescent="0.25">
      <c r="A357" s="13"/>
      <c r="B357" s="8"/>
      <c r="C357" s="8"/>
      <c r="D357" s="11">
        <f>IF(B357="","",IFERROR(INDEX(Clients!$E$2:$E$151,MATCH(B357,Clients!$A$2:$A$151,0)),0))</f>
      </c>
      <c r="E357" s="11">
        <f>IF(B357="","",IFERROR(INDEX(Clients!$F$2:$F$151,MATCH(B357,Clients!$A$2:$A$151,0)),0))</f>
      </c>
      <c r="F357" s="12">
        <f>IF(OR(B357="",C357=""),"",IFERROR(INDEX(Settings!$B$2:$B$11,MATCH(C357,Settings!$A$2:$A$11,0)),0)+D357*IFERROR(INDEX(Settings!$C$2:$C$11,MATCH(C357,Settings!$A$2:$A$11,0)),0)+E357*IFERROR(INDEX(Settings!$D$2:$D$11,MATCH(C357,Settings!$A$2:$A$11,0)),0))</f>
      </c>
      <c r="G357" s="9"/>
      <c r="H357" s="12">
        <f>IF(F357="","",IF(G357="",F357,G357))</f>
      </c>
      <c r="I357" s="8"/>
      <c r="J357" s="11">
        <f>IF(A357="","",MONTH(A357))</f>
      </c>
      <c r="K357" s="11">
        <f>IF(A357="","",YEAR(A357))</f>
      </c>
    </row>
    <row r="358" spans="1:11" x14ac:dyDescent="0.25">
      <c r="A358" s="13"/>
      <c r="B358" s="8"/>
      <c r="C358" s="8"/>
      <c r="D358" s="11">
        <f>IF(B358="","",IFERROR(INDEX(Clients!$E$2:$E$151,MATCH(B358,Clients!$A$2:$A$151,0)),0))</f>
      </c>
      <c r="E358" s="11">
        <f>IF(B358="","",IFERROR(INDEX(Clients!$F$2:$F$151,MATCH(B358,Clients!$A$2:$A$151,0)),0))</f>
      </c>
      <c r="F358" s="12">
        <f>IF(OR(B358="",C358=""),"",IFERROR(INDEX(Settings!$B$2:$B$11,MATCH(C358,Settings!$A$2:$A$11,0)),0)+D358*IFERROR(INDEX(Settings!$C$2:$C$11,MATCH(C358,Settings!$A$2:$A$11,0)),0)+E358*IFERROR(INDEX(Settings!$D$2:$D$11,MATCH(C358,Settings!$A$2:$A$11,0)),0))</f>
      </c>
      <c r="G358" s="9"/>
      <c r="H358" s="12">
        <f>IF(F358="","",IF(G358="",F358,G358))</f>
      </c>
      <c r="I358" s="8"/>
      <c r="J358" s="11">
        <f>IF(A358="","",MONTH(A358))</f>
      </c>
      <c r="K358" s="11">
        <f>IF(A358="","",YEAR(A358))</f>
      </c>
    </row>
    <row r="359" spans="1:11" x14ac:dyDescent="0.25">
      <c r="A359" s="13"/>
      <c r="B359" s="8"/>
      <c r="C359" s="8"/>
      <c r="D359" s="11">
        <f>IF(B359="","",IFERROR(INDEX(Clients!$E$2:$E$151,MATCH(B359,Clients!$A$2:$A$151,0)),0))</f>
      </c>
      <c r="E359" s="11">
        <f>IF(B359="","",IFERROR(INDEX(Clients!$F$2:$F$151,MATCH(B359,Clients!$A$2:$A$151,0)),0))</f>
      </c>
      <c r="F359" s="12">
        <f>IF(OR(B359="",C359=""),"",IFERROR(INDEX(Settings!$B$2:$B$11,MATCH(C359,Settings!$A$2:$A$11,0)),0)+D359*IFERROR(INDEX(Settings!$C$2:$C$11,MATCH(C359,Settings!$A$2:$A$11,0)),0)+E359*IFERROR(INDEX(Settings!$D$2:$D$11,MATCH(C359,Settings!$A$2:$A$11,0)),0))</f>
      </c>
      <c r="G359" s="9"/>
      <c r="H359" s="12">
        <f>IF(F359="","",IF(G359="",F359,G359))</f>
      </c>
      <c r="I359" s="8"/>
      <c r="J359" s="11">
        <f>IF(A359="","",MONTH(A359))</f>
      </c>
      <c r="K359" s="11">
        <f>IF(A359="","",YEAR(A359))</f>
      </c>
    </row>
    <row r="360" spans="1:11" x14ac:dyDescent="0.25">
      <c r="A360" s="13"/>
      <c r="B360" s="8"/>
      <c r="C360" s="8"/>
      <c r="D360" s="11">
        <f>IF(B360="","",IFERROR(INDEX(Clients!$E$2:$E$151,MATCH(B360,Clients!$A$2:$A$151,0)),0))</f>
      </c>
      <c r="E360" s="11">
        <f>IF(B360="","",IFERROR(INDEX(Clients!$F$2:$F$151,MATCH(B360,Clients!$A$2:$A$151,0)),0))</f>
      </c>
      <c r="F360" s="12">
        <f>IF(OR(B360="",C360=""),"",IFERROR(INDEX(Settings!$B$2:$B$11,MATCH(C360,Settings!$A$2:$A$11,0)),0)+D360*IFERROR(INDEX(Settings!$C$2:$C$11,MATCH(C360,Settings!$A$2:$A$11,0)),0)+E360*IFERROR(INDEX(Settings!$D$2:$D$11,MATCH(C360,Settings!$A$2:$A$11,0)),0))</f>
      </c>
      <c r="G360" s="9"/>
      <c r="H360" s="12">
        <f>IF(F360="","",IF(G360="",F360,G360))</f>
      </c>
      <c r="I360" s="8"/>
      <c r="J360" s="11">
        <f>IF(A360="","",MONTH(A360))</f>
      </c>
      <c r="K360" s="11">
        <f>IF(A360="","",YEAR(A360))</f>
      </c>
    </row>
    <row r="361" spans="1:11" x14ac:dyDescent="0.25">
      <c r="A361" s="13"/>
      <c r="B361" s="8"/>
      <c r="C361" s="8"/>
      <c r="D361" s="11">
        <f>IF(B361="","",IFERROR(INDEX(Clients!$E$2:$E$151,MATCH(B361,Clients!$A$2:$A$151,0)),0))</f>
      </c>
      <c r="E361" s="11">
        <f>IF(B361="","",IFERROR(INDEX(Clients!$F$2:$F$151,MATCH(B361,Clients!$A$2:$A$151,0)),0))</f>
      </c>
      <c r="F361" s="12">
        <f>IF(OR(B361="",C361=""),"",IFERROR(INDEX(Settings!$B$2:$B$11,MATCH(C361,Settings!$A$2:$A$11,0)),0)+D361*IFERROR(INDEX(Settings!$C$2:$C$11,MATCH(C361,Settings!$A$2:$A$11,0)),0)+E361*IFERROR(INDEX(Settings!$D$2:$D$11,MATCH(C361,Settings!$A$2:$A$11,0)),0))</f>
      </c>
      <c r="G361" s="9"/>
      <c r="H361" s="12">
        <f>IF(F361="","",IF(G361="",F361,G361))</f>
      </c>
      <c r="I361" s="8"/>
      <c r="J361" s="11">
        <f>IF(A361="","",MONTH(A361))</f>
      </c>
      <c r="K361" s="11">
        <f>IF(A361="","",YEAR(A361))</f>
      </c>
    </row>
    <row r="362" spans="1:11" x14ac:dyDescent="0.25">
      <c r="A362" s="13"/>
      <c r="B362" s="8"/>
      <c r="C362" s="8"/>
      <c r="D362" s="11">
        <f>IF(B362="","",IFERROR(INDEX(Clients!$E$2:$E$151,MATCH(B362,Clients!$A$2:$A$151,0)),0))</f>
      </c>
      <c r="E362" s="11">
        <f>IF(B362="","",IFERROR(INDEX(Clients!$F$2:$F$151,MATCH(B362,Clients!$A$2:$A$151,0)),0))</f>
      </c>
      <c r="F362" s="12">
        <f>IF(OR(B362="",C362=""),"",IFERROR(INDEX(Settings!$B$2:$B$11,MATCH(C362,Settings!$A$2:$A$11,0)),0)+D362*IFERROR(INDEX(Settings!$C$2:$C$11,MATCH(C362,Settings!$A$2:$A$11,0)),0)+E362*IFERROR(INDEX(Settings!$D$2:$D$11,MATCH(C362,Settings!$A$2:$A$11,0)),0))</f>
      </c>
      <c r="G362" s="9"/>
      <c r="H362" s="12">
        <f>IF(F362="","",IF(G362="",F362,G362))</f>
      </c>
      <c r="I362" s="8"/>
      <c r="J362" s="11">
        <f>IF(A362="","",MONTH(A362))</f>
      </c>
      <c r="K362" s="11">
        <f>IF(A362="","",YEAR(A362))</f>
      </c>
    </row>
    <row r="363" spans="1:11" x14ac:dyDescent="0.25">
      <c r="A363" s="13"/>
      <c r="B363" s="8"/>
      <c r="C363" s="8"/>
      <c r="D363" s="11">
        <f>IF(B363="","",IFERROR(INDEX(Clients!$E$2:$E$151,MATCH(B363,Clients!$A$2:$A$151,0)),0))</f>
      </c>
      <c r="E363" s="11">
        <f>IF(B363="","",IFERROR(INDEX(Clients!$F$2:$F$151,MATCH(B363,Clients!$A$2:$A$151,0)),0))</f>
      </c>
      <c r="F363" s="12">
        <f>IF(OR(B363="",C363=""),"",IFERROR(INDEX(Settings!$B$2:$B$11,MATCH(C363,Settings!$A$2:$A$11,0)),0)+D363*IFERROR(INDEX(Settings!$C$2:$C$11,MATCH(C363,Settings!$A$2:$A$11,0)),0)+E363*IFERROR(INDEX(Settings!$D$2:$D$11,MATCH(C363,Settings!$A$2:$A$11,0)),0))</f>
      </c>
      <c r="G363" s="9"/>
      <c r="H363" s="12">
        <f>IF(F363="","",IF(G363="",F363,G363))</f>
      </c>
      <c r="I363" s="8"/>
      <c r="J363" s="11">
        <f>IF(A363="","",MONTH(A363))</f>
      </c>
      <c r="K363" s="11">
        <f>IF(A363="","",YEAR(A363))</f>
      </c>
    </row>
    <row r="364" spans="1:11" x14ac:dyDescent="0.25">
      <c r="A364" s="13"/>
      <c r="B364" s="8"/>
      <c r="C364" s="8"/>
      <c r="D364" s="11">
        <f>IF(B364="","",IFERROR(INDEX(Clients!$E$2:$E$151,MATCH(B364,Clients!$A$2:$A$151,0)),0))</f>
      </c>
      <c r="E364" s="11">
        <f>IF(B364="","",IFERROR(INDEX(Clients!$F$2:$F$151,MATCH(B364,Clients!$A$2:$A$151,0)),0))</f>
      </c>
      <c r="F364" s="12">
        <f>IF(OR(B364="",C364=""),"",IFERROR(INDEX(Settings!$B$2:$B$11,MATCH(C364,Settings!$A$2:$A$11,0)),0)+D364*IFERROR(INDEX(Settings!$C$2:$C$11,MATCH(C364,Settings!$A$2:$A$11,0)),0)+E364*IFERROR(INDEX(Settings!$D$2:$D$11,MATCH(C364,Settings!$A$2:$A$11,0)),0))</f>
      </c>
      <c r="G364" s="9"/>
      <c r="H364" s="12">
        <f>IF(F364="","",IF(G364="",F364,G364))</f>
      </c>
      <c r="I364" s="8"/>
      <c r="J364" s="11">
        <f>IF(A364="","",MONTH(A364))</f>
      </c>
      <c r="K364" s="11">
        <f>IF(A364="","",YEAR(A364))</f>
      </c>
    </row>
    <row r="365" spans="1:11" x14ac:dyDescent="0.25">
      <c r="A365" s="13"/>
      <c r="B365" s="8"/>
      <c r="C365" s="8"/>
      <c r="D365" s="11">
        <f>IF(B365="","",IFERROR(INDEX(Clients!$E$2:$E$151,MATCH(B365,Clients!$A$2:$A$151,0)),0))</f>
      </c>
      <c r="E365" s="11">
        <f>IF(B365="","",IFERROR(INDEX(Clients!$F$2:$F$151,MATCH(B365,Clients!$A$2:$A$151,0)),0))</f>
      </c>
      <c r="F365" s="12">
        <f>IF(OR(B365="",C365=""),"",IFERROR(INDEX(Settings!$B$2:$B$11,MATCH(C365,Settings!$A$2:$A$11,0)),0)+D365*IFERROR(INDEX(Settings!$C$2:$C$11,MATCH(C365,Settings!$A$2:$A$11,0)),0)+E365*IFERROR(INDEX(Settings!$D$2:$D$11,MATCH(C365,Settings!$A$2:$A$11,0)),0))</f>
      </c>
      <c r="G365" s="9"/>
      <c r="H365" s="12">
        <f>IF(F365="","",IF(G365="",F365,G365))</f>
      </c>
      <c r="I365" s="8"/>
      <c r="J365" s="11">
        <f>IF(A365="","",MONTH(A365))</f>
      </c>
      <c r="K365" s="11">
        <f>IF(A365="","",YEAR(A365))</f>
      </c>
    </row>
    <row r="366" spans="1:11" x14ac:dyDescent="0.25">
      <c r="A366" s="13"/>
      <c r="B366" s="8"/>
      <c r="C366" s="8"/>
      <c r="D366" s="11">
        <f>IF(B366="","",IFERROR(INDEX(Clients!$E$2:$E$151,MATCH(B366,Clients!$A$2:$A$151,0)),0))</f>
      </c>
      <c r="E366" s="11">
        <f>IF(B366="","",IFERROR(INDEX(Clients!$F$2:$F$151,MATCH(B366,Clients!$A$2:$A$151,0)),0))</f>
      </c>
      <c r="F366" s="12">
        <f>IF(OR(B366="",C366=""),"",IFERROR(INDEX(Settings!$B$2:$B$11,MATCH(C366,Settings!$A$2:$A$11,0)),0)+D366*IFERROR(INDEX(Settings!$C$2:$C$11,MATCH(C366,Settings!$A$2:$A$11,0)),0)+E366*IFERROR(INDEX(Settings!$D$2:$D$11,MATCH(C366,Settings!$A$2:$A$11,0)),0))</f>
      </c>
      <c r="G366" s="9"/>
      <c r="H366" s="12">
        <f>IF(F366="","",IF(G366="",F366,G366))</f>
      </c>
      <c r="I366" s="8"/>
      <c r="J366" s="11">
        <f>IF(A366="","",MONTH(A366))</f>
      </c>
      <c r="K366" s="11">
        <f>IF(A366="","",YEAR(A366))</f>
      </c>
    </row>
    <row r="367" spans="1:11" x14ac:dyDescent="0.25">
      <c r="A367" s="13"/>
      <c r="B367" s="8"/>
      <c r="C367" s="8"/>
      <c r="D367" s="11">
        <f>IF(B367="","",IFERROR(INDEX(Clients!$E$2:$E$151,MATCH(B367,Clients!$A$2:$A$151,0)),0))</f>
      </c>
      <c r="E367" s="11">
        <f>IF(B367="","",IFERROR(INDEX(Clients!$F$2:$F$151,MATCH(B367,Clients!$A$2:$A$151,0)),0))</f>
      </c>
      <c r="F367" s="12">
        <f>IF(OR(B367="",C367=""),"",IFERROR(INDEX(Settings!$B$2:$B$11,MATCH(C367,Settings!$A$2:$A$11,0)),0)+D367*IFERROR(INDEX(Settings!$C$2:$C$11,MATCH(C367,Settings!$A$2:$A$11,0)),0)+E367*IFERROR(INDEX(Settings!$D$2:$D$11,MATCH(C367,Settings!$A$2:$A$11,0)),0))</f>
      </c>
      <c r="G367" s="9"/>
      <c r="H367" s="12">
        <f>IF(F367="","",IF(G367="",F367,G367))</f>
      </c>
      <c r="I367" s="8"/>
      <c r="J367" s="11">
        <f>IF(A367="","",MONTH(A367))</f>
      </c>
      <c r="K367" s="11">
        <f>IF(A367="","",YEAR(A367))</f>
      </c>
    </row>
    <row r="368" spans="1:11" x14ac:dyDescent="0.25">
      <c r="A368" s="13"/>
      <c r="B368" s="8"/>
      <c r="C368" s="8"/>
      <c r="D368" s="11">
        <f>IF(B368="","",IFERROR(INDEX(Clients!$E$2:$E$151,MATCH(B368,Clients!$A$2:$A$151,0)),0))</f>
      </c>
      <c r="E368" s="11">
        <f>IF(B368="","",IFERROR(INDEX(Clients!$F$2:$F$151,MATCH(B368,Clients!$A$2:$A$151,0)),0))</f>
      </c>
      <c r="F368" s="12">
        <f>IF(OR(B368="",C368=""),"",IFERROR(INDEX(Settings!$B$2:$B$11,MATCH(C368,Settings!$A$2:$A$11,0)),0)+D368*IFERROR(INDEX(Settings!$C$2:$C$11,MATCH(C368,Settings!$A$2:$A$11,0)),0)+E368*IFERROR(INDEX(Settings!$D$2:$D$11,MATCH(C368,Settings!$A$2:$A$11,0)),0))</f>
      </c>
      <c r="G368" s="9"/>
      <c r="H368" s="12">
        <f>IF(F368="","",IF(G368="",F368,G368))</f>
      </c>
      <c r="I368" s="8"/>
      <c r="J368" s="11">
        <f>IF(A368="","",MONTH(A368))</f>
      </c>
      <c r="K368" s="11">
        <f>IF(A368="","",YEAR(A368))</f>
      </c>
    </row>
    <row r="369" spans="1:11" x14ac:dyDescent="0.25">
      <c r="A369" s="13"/>
      <c r="B369" s="8"/>
      <c r="C369" s="8"/>
      <c r="D369" s="11">
        <f>IF(B369="","",IFERROR(INDEX(Clients!$E$2:$E$151,MATCH(B369,Clients!$A$2:$A$151,0)),0))</f>
      </c>
      <c r="E369" s="11">
        <f>IF(B369="","",IFERROR(INDEX(Clients!$F$2:$F$151,MATCH(B369,Clients!$A$2:$A$151,0)),0))</f>
      </c>
      <c r="F369" s="12">
        <f>IF(OR(B369="",C369=""),"",IFERROR(INDEX(Settings!$B$2:$B$11,MATCH(C369,Settings!$A$2:$A$11,0)),0)+D369*IFERROR(INDEX(Settings!$C$2:$C$11,MATCH(C369,Settings!$A$2:$A$11,0)),0)+E369*IFERROR(INDEX(Settings!$D$2:$D$11,MATCH(C369,Settings!$A$2:$A$11,0)),0))</f>
      </c>
      <c r="G369" s="9"/>
      <c r="H369" s="12">
        <f>IF(F369="","",IF(G369="",F369,G369))</f>
      </c>
      <c r="I369" s="8"/>
      <c r="J369" s="11">
        <f>IF(A369="","",MONTH(A369))</f>
      </c>
      <c r="K369" s="11">
        <f>IF(A369="","",YEAR(A369))</f>
      </c>
    </row>
    <row r="370" spans="1:11" x14ac:dyDescent="0.25">
      <c r="A370" s="13"/>
      <c r="B370" s="8"/>
      <c r="C370" s="8"/>
      <c r="D370" s="11">
        <f>IF(B370="","",IFERROR(INDEX(Clients!$E$2:$E$151,MATCH(B370,Clients!$A$2:$A$151,0)),0))</f>
      </c>
      <c r="E370" s="11">
        <f>IF(B370="","",IFERROR(INDEX(Clients!$F$2:$F$151,MATCH(B370,Clients!$A$2:$A$151,0)),0))</f>
      </c>
      <c r="F370" s="12">
        <f>IF(OR(B370="",C370=""),"",IFERROR(INDEX(Settings!$B$2:$B$11,MATCH(C370,Settings!$A$2:$A$11,0)),0)+D370*IFERROR(INDEX(Settings!$C$2:$C$11,MATCH(C370,Settings!$A$2:$A$11,0)),0)+E370*IFERROR(INDEX(Settings!$D$2:$D$11,MATCH(C370,Settings!$A$2:$A$11,0)),0))</f>
      </c>
      <c r="G370" s="9"/>
      <c r="H370" s="12">
        <f>IF(F370="","",IF(G370="",F370,G370))</f>
      </c>
      <c r="I370" s="8"/>
      <c r="J370" s="11">
        <f>IF(A370="","",MONTH(A370))</f>
      </c>
      <c r="K370" s="11">
        <f>IF(A370="","",YEAR(A370))</f>
      </c>
    </row>
    <row r="371" spans="1:11" x14ac:dyDescent="0.25">
      <c r="A371" s="13"/>
      <c r="B371" s="8"/>
      <c r="C371" s="8"/>
      <c r="D371" s="11">
        <f>IF(B371="","",IFERROR(INDEX(Clients!$E$2:$E$151,MATCH(B371,Clients!$A$2:$A$151,0)),0))</f>
      </c>
      <c r="E371" s="11">
        <f>IF(B371="","",IFERROR(INDEX(Clients!$F$2:$F$151,MATCH(B371,Clients!$A$2:$A$151,0)),0))</f>
      </c>
      <c r="F371" s="12">
        <f>IF(OR(B371="",C371=""),"",IFERROR(INDEX(Settings!$B$2:$B$11,MATCH(C371,Settings!$A$2:$A$11,0)),0)+D371*IFERROR(INDEX(Settings!$C$2:$C$11,MATCH(C371,Settings!$A$2:$A$11,0)),0)+E371*IFERROR(INDEX(Settings!$D$2:$D$11,MATCH(C371,Settings!$A$2:$A$11,0)),0))</f>
      </c>
      <c r="G371" s="9"/>
      <c r="H371" s="12">
        <f>IF(F371="","",IF(G371="",F371,G371))</f>
      </c>
      <c r="I371" s="8"/>
      <c r="J371" s="11">
        <f>IF(A371="","",MONTH(A371))</f>
      </c>
      <c r="K371" s="11">
        <f>IF(A371="","",YEAR(A371))</f>
      </c>
    </row>
    <row r="372" spans="1:11" x14ac:dyDescent="0.25">
      <c r="A372" s="13"/>
      <c r="B372" s="8"/>
      <c r="C372" s="8"/>
      <c r="D372" s="11">
        <f>IF(B372="","",IFERROR(INDEX(Clients!$E$2:$E$151,MATCH(B372,Clients!$A$2:$A$151,0)),0))</f>
      </c>
      <c r="E372" s="11">
        <f>IF(B372="","",IFERROR(INDEX(Clients!$F$2:$F$151,MATCH(B372,Clients!$A$2:$A$151,0)),0))</f>
      </c>
      <c r="F372" s="12">
        <f>IF(OR(B372="",C372=""),"",IFERROR(INDEX(Settings!$B$2:$B$11,MATCH(C372,Settings!$A$2:$A$11,0)),0)+D372*IFERROR(INDEX(Settings!$C$2:$C$11,MATCH(C372,Settings!$A$2:$A$11,0)),0)+E372*IFERROR(INDEX(Settings!$D$2:$D$11,MATCH(C372,Settings!$A$2:$A$11,0)),0))</f>
      </c>
      <c r="G372" s="9"/>
      <c r="H372" s="12">
        <f>IF(F372="","",IF(G372="",F372,G372))</f>
      </c>
      <c r="I372" s="8"/>
      <c r="J372" s="11">
        <f>IF(A372="","",MONTH(A372))</f>
      </c>
      <c r="K372" s="11">
        <f>IF(A372="","",YEAR(A372))</f>
      </c>
    </row>
    <row r="373" spans="1:11" x14ac:dyDescent="0.25">
      <c r="A373" s="13"/>
      <c r="B373" s="8"/>
      <c r="C373" s="8"/>
      <c r="D373" s="11">
        <f>IF(B373="","",IFERROR(INDEX(Clients!$E$2:$E$151,MATCH(B373,Clients!$A$2:$A$151,0)),0))</f>
      </c>
      <c r="E373" s="11">
        <f>IF(B373="","",IFERROR(INDEX(Clients!$F$2:$F$151,MATCH(B373,Clients!$A$2:$A$151,0)),0))</f>
      </c>
      <c r="F373" s="12">
        <f>IF(OR(B373="",C373=""),"",IFERROR(INDEX(Settings!$B$2:$B$11,MATCH(C373,Settings!$A$2:$A$11,0)),0)+D373*IFERROR(INDEX(Settings!$C$2:$C$11,MATCH(C373,Settings!$A$2:$A$11,0)),0)+E373*IFERROR(INDEX(Settings!$D$2:$D$11,MATCH(C373,Settings!$A$2:$A$11,0)),0))</f>
      </c>
      <c r="G373" s="9"/>
      <c r="H373" s="12">
        <f>IF(F373="","",IF(G373="",F373,G373))</f>
      </c>
      <c r="I373" s="8"/>
      <c r="J373" s="11">
        <f>IF(A373="","",MONTH(A373))</f>
      </c>
      <c r="K373" s="11">
        <f>IF(A373="","",YEAR(A373))</f>
      </c>
    </row>
    <row r="374" spans="1:11" x14ac:dyDescent="0.25">
      <c r="A374" s="13"/>
      <c r="B374" s="8"/>
      <c r="C374" s="8"/>
      <c r="D374" s="11">
        <f>IF(B374="","",IFERROR(INDEX(Clients!$E$2:$E$151,MATCH(B374,Clients!$A$2:$A$151,0)),0))</f>
      </c>
      <c r="E374" s="11">
        <f>IF(B374="","",IFERROR(INDEX(Clients!$F$2:$F$151,MATCH(B374,Clients!$A$2:$A$151,0)),0))</f>
      </c>
      <c r="F374" s="12">
        <f>IF(OR(B374="",C374=""),"",IFERROR(INDEX(Settings!$B$2:$B$11,MATCH(C374,Settings!$A$2:$A$11,0)),0)+D374*IFERROR(INDEX(Settings!$C$2:$C$11,MATCH(C374,Settings!$A$2:$A$11,0)),0)+E374*IFERROR(INDEX(Settings!$D$2:$D$11,MATCH(C374,Settings!$A$2:$A$11,0)),0))</f>
      </c>
      <c r="G374" s="9"/>
      <c r="H374" s="12">
        <f>IF(F374="","",IF(G374="",F374,G374))</f>
      </c>
      <c r="I374" s="8"/>
      <c r="J374" s="11">
        <f>IF(A374="","",MONTH(A374))</f>
      </c>
      <c r="K374" s="11">
        <f>IF(A374="","",YEAR(A374))</f>
      </c>
    </row>
    <row r="375" spans="1:11" x14ac:dyDescent="0.25">
      <c r="A375" s="13"/>
      <c r="B375" s="8"/>
      <c r="C375" s="8"/>
      <c r="D375" s="11">
        <f>IF(B375="","",IFERROR(INDEX(Clients!$E$2:$E$151,MATCH(B375,Clients!$A$2:$A$151,0)),0))</f>
      </c>
      <c r="E375" s="11">
        <f>IF(B375="","",IFERROR(INDEX(Clients!$F$2:$F$151,MATCH(B375,Clients!$A$2:$A$151,0)),0))</f>
      </c>
      <c r="F375" s="12">
        <f>IF(OR(B375="",C375=""),"",IFERROR(INDEX(Settings!$B$2:$B$11,MATCH(C375,Settings!$A$2:$A$11,0)),0)+D375*IFERROR(INDEX(Settings!$C$2:$C$11,MATCH(C375,Settings!$A$2:$A$11,0)),0)+E375*IFERROR(INDEX(Settings!$D$2:$D$11,MATCH(C375,Settings!$A$2:$A$11,0)),0))</f>
      </c>
      <c r="G375" s="9"/>
      <c r="H375" s="12">
        <f>IF(F375="","",IF(G375="",F375,G375))</f>
      </c>
      <c r="I375" s="8"/>
      <c r="J375" s="11">
        <f>IF(A375="","",MONTH(A375))</f>
      </c>
      <c r="K375" s="11">
        <f>IF(A375="","",YEAR(A375))</f>
      </c>
    </row>
    <row r="376" spans="1:11" x14ac:dyDescent="0.25">
      <c r="A376" s="13"/>
      <c r="B376" s="8"/>
      <c r="C376" s="8"/>
      <c r="D376" s="11">
        <f>IF(B376="","",IFERROR(INDEX(Clients!$E$2:$E$151,MATCH(B376,Clients!$A$2:$A$151,0)),0))</f>
      </c>
      <c r="E376" s="11">
        <f>IF(B376="","",IFERROR(INDEX(Clients!$F$2:$F$151,MATCH(B376,Clients!$A$2:$A$151,0)),0))</f>
      </c>
      <c r="F376" s="12">
        <f>IF(OR(B376="",C376=""),"",IFERROR(INDEX(Settings!$B$2:$B$11,MATCH(C376,Settings!$A$2:$A$11,0)),0)+D376*IFERROR(INDEX(Settings!$C$2:$C$11,MATCH(C376,Settings!$A$2:$A$11,0)),0)+E376*IFERROR(INDEX(Settings!$D$2:$D$11,MATCH(C376,Settings!$A$2:$A$11,0)),0))</f>
      </c>
      <c r="G376" s="9"/>
      <c r="H376" s="12">
        <f>IF(F376="","",IF(G376="",F376,G376))</f>
      </c>
      <c r="I376" s="8"/>
      <c r="J376" s="11">
        <f>IF(A376="","",MONTH(A376))</f>
      </c>
      <c r="K376" s="11">
        <f>IF(A376="","",YEAR(A376))</f>
      </c>
    </row>
    <row r="377" spans="1:11" x14ac:dyDescent="0.25">
      <c r="A377" s="13"/>
      <c r="B377" s="8"/>
      <c r="C377" s="8"/>
      <c r="D377" s="11">
        <f>IF(B377="","",IFERROR(INDEX(Clients!$E$2:$E$151,MATCH(B377,Clients!$A$2:$A$151,0)),0))</f>
      </c>
      <c r="E377" s="11">
        <f>IF(B377="","",IFERROR(INDEX(Clients!$F$2:$F$151,MATCH(B377,Clients!$A$2:$A$151,0)),0))</f>
      </c>
      <c r="F377" s="12">
        <f>IF(OR(B377="",C377=""),"",IFERROR(INDEX(Settings!$B$2:$B$11,MATCH(C377,Settings!$A$2:$A$11,0)),0)+D377*IFERROR(INDEX(Settings!$C$2:$C$11,MATCH(C377,Settings!$A$2:$A$11,0)),0)+E377*IFERROR(INDEX(Settings!$D$2:$D$11,MATCH(C377,Settings!$A$2:$A$11,0)),0))</f>
      </c>
      <c r="G377" s="9"/>
      <c r="H377" s="12">
        <f>IF(F377="","",IF(G377="",F377,G377))</f>
      </c>
      <c r="I377" s="8"/>
      <c r="J377" s="11">
        <f>IF(A377="","",MONTH(A377))</f>
      </c>
      <c r="K377" s="11">
        <f>IF(A377="","",YEAR(A377))</f>
      </c>
    </row>
    <row r="378" spans="1:11" x14ac:dyDescent="0.25">
      <c r="A378" s="13"/>
      <c r="B378" s="8"/>
      <c r="C378" s="8"/>
      <c r="D378" s="11">
        <f>IF(B378="","",IFERROR(INDEX(Clients!$E$2:$E$151,MATCH(B378,Clients!$A$2:$A$151,0)),0))</f>
      </c>
      <c r="E378" s="11">
        <f>IF(B378="","",IFERROR(INDEX(Clients!$F$2:$F$151,MATCH(B378,Clients!$A$2:$A$151,0)),0))</f>
      </c>
      <c r="F378" s="12">
        <f>IF(OR(B378="",C378=""),"",IFERROR(INDEX(Settings!$B$2:$B$11,MATCH(C378,Settings!$A$2:$A$11,0)),0)+D378*IFERROR(INDEX(Settings!$C$2:$C$11,MATCH(C378,Settings!$A$2:$A$11,0)),0)+E378*IFERROR(INDEX(Settings!$D$2:$D$11,MATCH(C378,Settings!$A$2:$A$11,0)),0))</f>
      </c>
      <c r="G378" s="9"/>
      <c r="H378" s="12">
        <f>IF(F378="","",IF(G378="",F378,G378))</f>
      </c>
      <c r="I378" s="8"/>
      <c r="J378" s="11">
        <f>IF(A378="","",MONTH(A378))</f>
      </c>
      <c r="K378" s="11">
        <f>IF(A378="","",YEAR(A378))</f>
      </c>
    </row>
    <row r="379" spans="1:11" x14ac:dyDescent="0.25">
      <c r="A379" s="13"/>
      <c r="B379" s="8"/>
      <c r="C379" s="8"/>
      <c r="D379" s="11">
        <f>IF(B379="","",IFERROR(INDEX(Clients!$E$2:$E$151,MATCH(B379,Clients!$A$2:$A$151,0)),0))</f>
      </c>
      <c r="E379" s="11">
        <f>IF(B379="","",IFERROR(INDEX(Clients!$F$2:$F$151,MATCH(B379,Clients!$A$2:$A$151,0)),0))</f>
      </c>
      <c r="F379" s="12">
        <f>IF(OR(B379="",C379=""),"",IFERROR(INDEX(Settings!$B$2:$B$11,MATCH(C379,Settings!$A$2:$A$11,0)),0)+D379*IFERROR(INDEX(Settings!$C$2:$C$11,MATCH(C379,Settings!$A$2:$A$11,0)),0)+E379*IFERROR(INDEX(Settings!$D$2:$D$11,MATCH(C379,Settings!$A$2:$A$11,0)),0))</f>
      </c>
      <c r="G379" s="9"/>
      <c r="H379" s="12">
        <f>IF(F379="","",IF(G379="",F379,G379))</f>
      </c>
      <c r="I379" s="8"/>
      <c r="J379" s="11">
        <f>IF(A379="","",MONTH(A379))</f>
      </c>
      <c r="K379" s="11">
        <f>IF(A379="","",YEAR(A379))</f>
      </c>
    </row>
    <row r="380" spans="1:11" x14ac:dyDescent="0.25">
      <c r="A380" s="13"/>
      <c r="B380" s="8"/>
      <c r="C380" s="8"/>
      <c r="D380" s="11">
        <f>IF(B380="","",IFERROR(INDEX(Clients!$E$2:$E$151,MATCH(B380,Clients!$A$2:$A$151,0)),0))</f>
      </c>
      <c r="E380" s="11">
        <f>IF(B380="","",IFERROR(INDEX(Clients!$F$2:$F$151,MATCH(B380,Clients!$A$2:$A$151,0)),0))</f>
      </c>
      <c r="F380" s="12">
        <f>IF(OR(B380="",C380=""),"",IFERROR(INDEX(Settings!$B$2:$B$11,MATCH(C380,Settings!$A$2:$A$11,0)),0)+D380*IFERROR(INDEX(Settings!$C$2:$C$11,MATCH(C380,Settings!$A$2:$A$11,0)),0)+E380*IFERROR(INDEX(Settings!$D$2:$D$11,MATCH(C380,Settings!$A$2:$A$11,0)),0))</f>
      </c>
      <c r="G380" s="9"/>
      <c r="H380" s="12">
        <f>IF(F380="","",IF(G380="",F380,G380))</f>
      </c>
      <c r="I380" s="8"/>
      <c r="J380" s="11">
        <f>IF(A380="","",MONTH(A380))</f>
      </c>
      <c r="K380" s="11">
        <f>IF(A380="","",YEAR(A380))</f>
      </c>
    </row>
    <row r="381" spans="1:11" x14ac:dyDescent="0.25">
      <c r="A381" s="13"/>
      <c r="B381" s="8"/>
      <c r="C381" s="8"/>
      <c r="D381" s="11">
        <f>IF(B381="","",IFERROR(INDEX(Clients!$E$2:$E$151,MATCH(B381,Clients!$A$2:$A$151,0)),0))</f>
      </c>
      <c r="E381" s="11">
        <f>IF(B381="","",IFERROR(INDEX(Clients!$F$2:$F$151,MATCH(B381,Clients!$A$2:$A$151,0)),0))</f>
      </c>
      <c r="F381" s="12">
        <f>IF(OR(B381="",C381=""),"",IFERROR(INDEX(Settings!$B$2:$B$11,MATCH(C381,Settings!$A$2:$A$11,0)),0)+D381*IFERROR(INDEX(Settings!$C$2:$C$11,MATCH(C381,Settings!$A$2:$A$11,0)),0)+E381*IFERROR(INDEX(Settings!$D$2:$D$11,MATCH(C381,Settings!$A$2:$A$11,0)),0))</f>
      </c>
      <c r="G381" s="9"/>
      <c r="H381" s="12">
        <f>IF(F381="","",IF(G381="",F381,G381))</f>
      </c>
      <c r="I381" s="8"/>
      <c r="J381" s="11">
        <f>IF(A381="","",MONTH(A381))</f>
      </c>
      <c r="K381" s="11">
        <f>IF(A381="","",YEAR(A381))</f>
      </c>
    </row>
    <row r="382" spans="1:11" x14ac:dyDescent="0.25">
      <c r="A382" s="13"/>
      <c r="B382" s="8"/>
      <c r="C382" s="8"/>
      <c r="D382" s="11">
        <f>IF(B382="","",IFERROR(INDEX(Clients!$E$2:$E$151,MATCH(B382,Clients!$A$2:$A$151,0)),0))</f>
      </c>
      <c r="E382" s="11">
        <f>IF(B382="","",IFERROR(INDEX(Clients!$F$2:$F$151,MATCH(B382,Clients!$A$2:$A$151,0)),0))</f>
      </c>
      <c r="F382" s="12">
        <f>IF(OR(B382="",C382=""),"",IFERROR(INDEX(Settings!$B$2:$B$11,MATCH(C382,Settings!$A$2:$A$11,0)),0)+D382*IFERROR(INDEX(Settings!$C$2:$C$11,MATCH(C382,Settings!$A$2:$A$11,0)),0)+E382*IFERROR(INDEX(Settings!$D$2:$D$11,MATCH(C382,Settings!$A$2:$A$11,0)),0))</f>
      </c>
      <c r="G382" s="9"/>
      <c r="H382" s="12">
        <f>IF(F382="","",IF(G382="",F382,G382))</f>
      </c>
      <c r="I382" s="8"/>
      <c r="J382" s="11">
        <f>IF(A382="","",MONTH(A382))</f>
      </c>
      <c r="K382" s="11">
        <f>IF(A382="","",YEAR(A382))</f>
      </c>
    </row>
    <row r="383" spans="1:11" x14ac:dyDescent="0.25">
      <c r="A383" s="13"/>
      <c r="B383" s="8"/>
      <c r="C383" s="8"/>
      <c r="D383" s="11">
        <f>IF(B383="","",IFERROR(INDEX(Clients!$E$2:$E$151,MATCH(B383,Clients!$A$2:$A$151,0)),0))</f>
      </c>
      <c r="E383" s="11">
        <f>IF(B383="","",IFERROR(INDEX(Clients!$F$2:$F$151,MATCH(B383,Clients!$A$2:$A$151,0)),0))</f>
      </c>
      <c r="F383" s="12">
        <f>IF(OR(B383="",C383=""),"",IFERROR(INDEX(Settings!$B$2:$B$11,MATCH(C383,Settings!$A$2:$A$11,0)),0)+D383*IFERROR(INDEX(Settings!$C$2:$C$11,MATCH(C383,Settings!$A$2:$A$11,0)),0)+E383*IFERROR(INDEX(Settings!$D$2:$D$11,MATCH(C383,Settings!$A$2:$A$11,0)),0))</f>
      </c>
      <c r="G383" s="9"/>
      <c r="H383" s="12">
        <f>IF(F383="","",IF(G383="",F383,G383))</f>
      </c>
      <c r="I383" s="8"/>
      <c r="J383" s="11">
        <f>IF(A383="","",MONTH(A383))</f>
      </c>
      <c r="K383" s="11">
        <f>IF(A383="","",YEAR(A383))</f>
      </c>
    </row>
    <row r="384" spans="1:11" x14ac:dyDescent="0.25">
      <c r="A384" s="13"/>
      <c r="B384" s="8"/>
      <c r="C384" s="8"/>
      <c r="D384" s="11">
        <f>IF(B384="","",IFERROR(INDEX(Clients!$E$2:$E$151,MATCH(B384,Clients!$A$2:$A$151,0)),0))</f>
      </c>
      <c r="E384" s="11">
        <f>IF(B384="","",IFERROR(INDEX(Clients!$F$2:$F$151,MATCH(B384,Clients!$A$2:$A$151,0)),0))</f>
      </c>
      <c r="F384" s="12">
        <f>IF(OR(B384="",C384=""),"",IFERROR(INDEX(Settings!$B$2:$B$11,MATCH(C384,Settings!$A$2:$A$11,0)),0)+D384*IFERROR(INDEX(Settings!$C$2:$C$11,MATCH(C384,Settings!$A$2:$A$11,0)),0)+E384*IFERROR(INDEX(Settings!$D$2:$D$11,MATCH(C384,Settings!$A$2:$A$11,0)),0))</f>
      </c>
      <c r="G384" s="9"/>
      <c r="H384" s="12">
        <f>IF(F384="","",IF(G384="",F384,G384))</f>
      </c>
      <c r="I384" s="8"/>
      <c r="J384" s="11">
        <f>IF(A384="","",MONTH(A384))</f>
      </c>
      <c r="K384" s="11">
        <f>IF(A384="","",YEAR(A384))</f>
      </c>
    </row>
    <row r="385" spans="1:11" x14ac:dyDescent="0.25">
      <c r="A385" s="13"/>
      <c r="B385" s="8"/>
      <c r="C385" s="8"/>
      <c r="D385" s="11">
        <f>IF(B385="","",IFERROR(INDEX(Clients!$E$2:$E$151,MATCH(B385,Clients!$A$2:$A$151,0)),0))</f>
      </c>
      <c r="E385" s="11">
        <f>IF(B385="","",IFERROR(INDEX(Clients!$F$2:$F$151,MATCH(B385,Clients!$A$2:$A$151,0)),0))</f>
      </c>
      <c r="F385" s="12">
        <f>IF(OR(B385="",C385=""),"",IFERROR(INDEX(Settings!$B$2:$B$11,MATCH(C385,Settings!$A$2:$A$11,0)),0)+D385*IFERROR(INDEX(Settings!$C$2:$C$11,MATCH(C385,Settings!$A$2:$A$11,0)),0)+E385*IFERROR(INDEX(Settings!$D$2:$D$11,MATCH(C385,Settings!$A$2:$A$11,0)),0))</f>
      </c>
      <c r="G385" s="9"/>
      <c r="H385" s="12">
        <f>IF(F385="","",IF(G385="",F385,G385))</f>
      </c>
      <c r="I385" s="8"/>
      <c r="J385" s="11">
        <f>IF(A385="","",MONTH(A385))</f>
      </c>
      <c r="K385" s="11">
        <f>IF(A385="","",YEAR(A385))</f>
      </c>
    </row>
    <row r="386" spans="1:11" x14ac:dyDescent="0.25">
      <c r="A386" s="13"/>
      <c r="B386" s="8"/>
      <c r="C386" s="8"/>
      <c r="D386" s="11">
        <f>IF(B386="","",IFERROR(INDEX(Clients!$E$2:$E$151,MATCH(B386,Clients!$A$2:$A$151,0)),0))</f>
      </c>
      <c r="E386" s="11">
        <f>IF(B386="","",IFERROR(INDEX(Clients!$F$2:$F$151,MATCH(B386,Clients!$A$2:$A$151,0)),0))</f>
      </c>
      <c r="F386" s="12">
        <f>IF(OR(B386="",C386=""),"",IFERROR(INDEX(Settings!$B$2:$B$11,MATCH(C386,Settings!$A$2:$A$11,0)),0)+D386*IFERROR(INDEX(Settings!$C$2:$C$11,MATCH(C386,Settings!$A$2:$A$11,0)),0)+E386*IFERROR(INDEX(Settings!$D$2:$D$11,MATCH(C386,Settings!$A$2:$A$11,0)),0))</f>
      </c>
      <c r="G386" s="9"/>
      <c r="H386" s="12">
        <f>IF(F386="","",IF(G386="",F386,G386))</f>
      </c>
      <c r="I386" s="8"/>
      <c r="J386" s="11">
        <f>IF(A386="","",MONTH(A386))</f>
      </c>
      <c r="K386" s="11">
        <f>IF(A386="","",YEAR(A386))</f>
      </c>
    </row>
    <row r="387" spans="1:11" x14ac:dyDescent="0.25">
      <c r="A387" s="13"/>
      <c r="B387" s="8"/>
      <c r="C387" s="8"/>
      <c r="D387" s="11">
        <f>IF(B387="","",IFERROR(INDEX(Clients!$E$2:$E$151,MATCH(B387,Clients!$A$2:$A$151,0)),0))</f>
      </c>
      <c r="E387" s="11">
        <f>IF(B387="","",IFERROR(INDEX(Clients!$F$2:$F$151,MATCH(B387,Clients!$A$2:$A$151,0)),0))</f>
      </c>
      <c r="F387" s="12">
        <f>IF(OR(B387="",C387=""),"",IFERROR(INDEX(Settings!$B$2:$B$11,MATCH(C387,Settings!$A$2:$A$11,0)),0)+D387*IFERROR(INDEX(Settings!$C$2:$C$11,MATCH(C387,Settings!$A$2:$A$11,0)),0)+E387*IFERROR(INDEX(Settings!$D$2:$D$11,MATCH(C387,Settings!$A$2:$A$11,0)),0))</f>
      </c>
      <c r="G387" s="9"/>
      <c r="H387" s="12">
        <f>IF(F387="","",IF(G387="",F387,G387))</f>
      </c>
      <c r="I387" s="8"/>
      <c r="J387" s="11">
        <f>IF(A387="","",MONTH(A387))</f>
      </c>
      <c r="K387" s="11">
        <f>IF(A387="","",YEAR(A387))</f>
      </c>
    </row>
    <row r="388" spans="1:11" x14ac:dyDescent="0.25">
      <c r="A388" s="13"/>
      <c r="B388" s="8"/>
      <c r="C388" s="8"/>
      <c r="D388" s="11">
        <f>IF(B388="","",IFERROR(INDEX(Clients!$E$2:$E$151,MATCH(B388,Clients!$A$2:$A$151,0)),0))</f>
      </c>
      <c r="E388" s="11">
        <f>IF(B388="","",IFERROR(INDEX(Clients!$F$2:$F$151,MATCH(B388,Clients!$A$2:$A$151,0)),0))</f>
      </c>
      <c r="F388" s="12">
        <f>IF(OR(B388="",C388=""),"",IFERROR(INDEX(Settings!$B$2:$B$11,MATCH(C388,Settings!$A$2:$A$11,0)),0)+D388*IFERROR(INDEX(Settings!$C$2:$C$11,MATCH(C388,Settings!$A$2:$A$11,0)),0)+E388*IFERROR(INDEX(Settings!$D$2:$D$11,MATCH(C388,Settings!$A$2:$A$11,0)),0))</f>
      </c>
      <c r="G388" s="9"/>
      <c r="H388" s="12">
        <f>IF(F388="","",IF(G388="",F388,G388))</f>
      </c>
      <c r="I388" s="8"/>
      <c r="J388" s="11">
        <f>IF(A388="","",MONTH(A388))</f>
      </c>
      <c r="K388" s="11">
        <f>IF(A388="","",YEAR(A388))</f>
      </c>
    </row>
    <row r="389" spans="1:11" x14ac:dyDescent="0.25">
      <c r="A389" s="13"/>
      <c r="B389" s="8"/>
      <c r="C389" s="8"/>
      <c r="D389" s="11">
        <f>IF(B389="","",IFERROR(INDEX(Clients!$E$2:$E$151,MATCH(B389,Clients!$A$2:$A$151,0)),0))</f>
      </c>
      <c r="E389" s="11">
        <f>IF(B389="","",IFERROR(INDEX(Clients!$F$2:$F$151,MATCH(B389,Clients!$A$2:$A$151,0)),0))</f>
      </c>
      <c r="F389" s="12">
        <f>IF(OR(B389="",C389=""),"",IFERROR(INDEX(Settings!$B$2:$B$11,MATCH(C389,Settings!$A$2:$A$11,0)),0)+D389*IFERROR(INDEX(Settings!$C$2:$C$11,MATCH(C389,Settings!$A$2:$A$11,0)),0)+E389*IFERROR(INDEX(Settings!$D$2:$D$11,MATCH(C389,Settings!$A$2:$A$11,0)),0))</f>
      </c>
      <c r="G389" s="9"/>
      <c r="H389" s="12">
        <f>IF(F389="","",IF(G389="",F389,G389))</f>
      </c>
      <c r="I389" s="8"/>
      <c r="J389" s="11">
        <f>IF(A389="","",MONTH(A389))</f>
      </c>
      <c r="K389" s="11">
        <f>IF(A389="","",YEAR(A389))</f>
      </c>
    </row>
    <row r="390" spans="1:11" x14ac:dyDescent="0.25">
      <c r="A390" s="13"/>
      <c r="B390" s="8"/>
      <c r="C390" s="8"/>
      <c r="D390" s="11">
        <f>IF(B390="","",IFERROR(INDEX(Clients!$E$2:$E$151,MATCH(B390,Clients!$A$2:$A$151,0)),0))</f>
      </c>
      <c r="E390" s="11">
        <f>IF(B390="","",IFERROR(INDEX(Clients!$F$2:$F$151,MATCH(B390,Clients!$A$2:$A$151,0)),0))</f>
      </c>
      <c r="F390" s="12">
        <f>IF(OR(B390="",C390=""),"",IFERROR(INDEX(Settings!$B$2:$B$11,MATCH(C390,Settings!$A$2:$A$11,0)),0)+D390*IFERROR(INDEX(Settings!$C$2:$C$11,MATCH(C390,Settings!$A$2:$A$11,0)),0)+E390*IFERROR(INDEX(Settings!$D$2:$D$11,MATCH(C390,Settings!$A$2:$A$11,0)),0))</f>
      </c>
      <c r="G390" s="9"/>
      <c r="H390" s="12">
        <f>IF(F390="","",IF(G390="",F390,G390))</f>
      </c>
      <c r="I390" s="8"/>
      <c r="J390" s="11">
        <f>IF(A390="","",MONTH(A390))</f>
      </c>
      <c r="K390" s="11">
        <f>IF(A390="","",YEAR(A390))</f>
      </c>
    </row>
    <row r="391" spans="1:11" x14ac:dyDescent="0.25">
      <c r="A391" s="13"/>
      <c r="B391" s="8"/>
      <c r="C391" s="8"/>
      <c r="D391" s="11">
        <f>IF(B391="","",IFERROR(INDEX(Clients!$E$2:$E$151,MATCH(B391,Clients!$A$2:$A$151,0)),0))</f>
      </c>
      <c r="E391" s="11">
        <f>IF(B391="","",IFERROR(INDEX(Clients!$F$2:$F$151,MATCH(B391,Clients!$A$2:$A$151,0)),0))</f>
      </c>
      <c r="F391" s="12">
        <f>IF(OR(B391="",C391=""),"",IFERROR(INDEX(Settings!$B$2:$B$11,MATCH(C391,Settings!$A$2:$A$11,0)),0)+D391*IFERROR(INDEX(Settings!$C$2:$C$11,MATCH(C391,Settings!$A$2:$A$11,0)),0)+E391*IFERROR(INDEX(Settings!$D$2:$D$11,MATCH(C391,Settings!$A$2:$A$11,0)),0))</f>
      </c>
      <c r="G391" s="9"/>
      <c r="H391" s="12">
        <f>IF(F391="","",IF(G391="",F391,G391))</f>
      </c>
      <c r="I391" s="8"/>
      <c r="J391" s="11">
        <f>IF(A391="","",MONTH(A391))</f>
      </c>
      <c r="K391" s="11">
        <f>IF(A391="","",YEAR(A391))</f>
      </c>
    </row>
    <row r="392" spans="1:11" x14ac:dyDescent="0.25">
      <c r="A392" s="13"/>
      <c r="B392" s="8"/>
      <c r="C392" s="8"/>
      <c r="D392" s="11">
        <f>IF(B392="","",IFERROR(INDEX(Clients!$E$2:$E$151,MATCH(B392,Clients!$A$2:$A$151,0)),0))</f>
      </c>
      <c r="E392" s="11">
        <f>IF(B392="","",IFERROR(INDEX(Clients!$F$2:$F$151,MATCH(B392,Clients!$A$2:$A$151,0)),0))</f>
      </c>
      <c r="F392" s="12">
        <f>IF(OR(B392="",C392=""),"",IFERROR(INDEX(Settings!$B$2:$B$11,MATCH(C392,Settings!$A$2:$A$11,0)),0)+D392*IFERROR(INDEX(Settings!$C$2:$C$11,MATCH(C392,Settings!$A$2:$A$11,0)),0)+E392*IFERROR(INDEX(Settings!$D$2:$D$11,MATCH(C392,Settings!$A$2:$A$11,0)),0))</f>
      </c>
      <c r="G392" s="9"/>
      <c r="H392" s="12">
        <f>IF(F392="","",IF(G392="",F392,G392))</f>
      </c>
      <c r="I392" s="8"/>
      <c r="J392" s="11">
        <f>IF(A392="","",MONTH(A392))</f>
      </c>
      <c r="K392" s="11">
        <f>IF(A392="","",YEAR(A392))</f>
      </c>
    </row>
    <row r="393" spans="1:11" x14ac:dyDescent="0.25">
      <c r="A393" s="13"/>
      <c r="B393" s="8"/>
      <c r="C393" s="8"/>
      <c r="D393" s="11">
        <f>IF(B393="","",IFERROR(INDEX(Clients!$E$2:$E$151,MATCH(B393,Clients!$A$2:$A$151,0)),0))</f>
      </c>
      <c r="E393" s="11">
        <f>IF(B393="","",IFERROR(INDEX(Clients!$F$2:$F$151,MATCH(B393,Clients!$A$2:$A$151,0)),0))</f>
      </c>
      <c r="F393" s="12">
        <f>IF(OR(B393="",C393=""),"",IFERROR(INDEX(Settings!$B$2:$B$11,MATCH(C393,Settings!$A$2:$A$11,0)),0)+D393*IFERROR(INDEX(Settings!$C$2:$C$11,MATCH(C393,Settings!$A$2:$A$11,0)),0)+E393*IFERROR(INDEX(Settings!$D$2:$D$11,MATCH(C393,Settings!$A$2:$A$11,0)),0))</f>
      </c>
      <c r="G393" s="9"/>
      <c r="H393" s="12">
        <f>IF(F393="","",IF(G393="",F393,G393))</f>
      </c>
      <c r="I393" s="8"/>
      <c r="J393" s="11">
        <f>IF(A393="","",MONTH(A393))</f>
      </c>
      <c r="K393" s="11">
        <f>IF(A393="","",YEAR(A393))</f>
      </c>
    </row>
    <row r="394" spans="1:11" x14ac:dyDescent="0.25">
      <c r="A394" s="13"/>
      <c r="B394" s="8"/>
      <c r="C394" s="8"/>
      <c r="D394" s="11">
        <f>IF(B394="","",IFERROR(INDEX(Clients!$E$2:$E$151,MATCH(B394,Clients!$A$2:$A$151,0)),0))</f>
      </c>
      <c r="E394" s="11">
        <f>IF(B394="","",IFERROR(INDEX(Clients!$F$2:$F$151,MATCH(B394,Clients!$A$2:$A$151,0)),0))</f>
      </c>
      <c r="F394" s="12">
        <f>IF(OR(B394="",C394=""),"",IFERROR(INDEX(Settings!$B$2:$B$11,MATCH(C394,Settings!$A$2:$A$11,0)),0)+D394*IFERROR(INDEX(Settings!$C$2:$C$11,MATCH(C394,Settings!$A$2:$A$11,0)),0)+E394*IFERROR(INDEX(Settings!$D$2:$D$11,MATCH(C394,Settings!$A$2:$A$11,0)),0))</f>
      </c>
      <c r="G394" s="9"/>
      <c r="H394" s="12">
        <f>IF(F394="","",IF(G394="",F394,G394))</f>
      </c>
      <c r="I394" s="8"/>
      <c r="J394" s="11">
        <f>IF(A394="","",MONTH(A394))</f>
      </c>
      <c r="K394" s="11">
        <f>IF(A394="","",YEAR(A394))</f>
      </c>
    </row>
    <row r="395" spans="1:11" x14ac:dyDescent="0.25">
      <c r="A395" s="13"/>
      <c r="B395" s="8"/>
      <c r="C395" s="8"/>
      <c r="D395" s="11">
        <f>IF(B395="","",IFERROR(INDEX(Clients!$E$2:$E$151,MATCH(B395,Clients!$A$2:$A$151,0)),0))</f>
      </c>
      <c r="E395" s="11">
        <f>IF(B395="","",IFERROR(INDEX(Clients!$F$2:$F$151,MATCH(B395,Clients!$A$2:$A$151,0)),0))</f>
      </c>
      <c r="F395" s="12">
        <f>IF(OR(B395="",C395=""),"",IFERROR(INDEX(Settings!$B$2:$B$11,MATCH(C395,Settings!$A$2:$A$11,0)),0)+D395*IFERROR(INDEX(Settings!$C$2:$C$11,MATCH(C395,Settings!$A$2:$A$11,0)),0)+E395*IFERROR(INDEX(Settings!$D$2:$D$11,MATCH(C395,Settings!$A$2:$A$11,0)),0))</f>
      </c>
      <c r="G395" s="9"/>
      <c r="H395" s="12">
        <f>IF(F395="","",IF(G395="",F395,G395))</f>
      </c>
      <c r="I395" s="8"/>
      <c r="J395" s="11">
        <f>IF(A395="","",MONTH(A395))</f>
      </c>
      <c r="K395" s="11">
        <f>IF(A395="","",YEAR(A395))</f>
      </c>
    </row>
    <row r="396" spans="1:11" x14ac:dyDescent="0.25">
      <c r="A396" s="13"/>
      <c r="B396" s="8"/>
      <c r="C396" s="8"/>
      <c r="D396" s="11">
        <f>IF(B396="","",IFERROR(INDEX(Clients!$E$2:$E$151,MATCH(B396,Clients!$A$2:$A$151,0)),0))</f>
      </c>
      <c r="E396" s="11">
        <f>IF(B396="","",IFERROR(INDEX(Clients!$F$2:$F$151,MATCH(B396,Clients!$A$2:$A$151,0)),0))</f>
      </c>
      <c r="F396" s="12">
        <f>IF(OR(B396="",C396=""),"",IFERROR(INDEX(Settings!$B$2:$B$11,MATCH(C396,Settings!$A$2:$A$11,0)),0)+D396*IFERROR(INDEX(Settings!$C$2:$C$11,MATCH(C396,Settings!$A$2:$A$11,0)),0)+E396*IFERROR(INDEX(Settings!$D$2:$D$11,MATCH(C396,Settings!$A$2:$A$11,0)),0))</f>
      </c>
      <c r="G396" s="9"/>
      <c r="H396" s="12">
        <f>IF(F396="","",IF(G396="",F396,G396))</f>
      </c>
      <c r="I396" s="8"/>
      <c r="J396" s="11">
        <f>IF(A396="","",MONTH(A396))</f>
      </c>
      <c r="K396" s="11">
        <f>IF(A396="","",YEAR(A396))</f>
      </c>
    </row>
    <row r="397" spans="1:11" x14ac:dyDescent="0.25">
      <c r="A397" s="13"/>
      <c r="B397" s="8"/>
      <c r="C397" s="8"/>
      <c r="D397" s="11">
        <f>IF(B397="","",IFERROR(INDEX(Clients!$E$2:$E$151,MATCH(B397,Clients!$A$2:$A$151,0)),0))</f>
      </c>
      <c r="E397" s="11">
        <f>IF(B397="","",IFERROR(INDEX(Clients!$F$2:$F$151,MATCH(B397,Clients!$A$2:$A$151,0)),0))</f>
      </c>
      <c r="F397" s="12">
        <f>IF(OR(B397="",C397=""),"",IFERROR(INDEX(Settings!$B$2:$B$11,MATCH(C397,Settings!$A$2:$A$11,0)),0)+D397*IFERROR(INDEX(Settings!$C$2:$C$11,MATCH(C397,Settings!$A$2:$A$11,0)),0)+E397*IFERROR(INDEX(Settings!$D$2:$D$11,MATCH(C397,Settings!$A$2:$A$11,0)),0))</f>
      </c>
      <c r="G397" s="9"/>
      <c r="H397" s="12">
        <f>IF(F397="","",IF(G397="",F397,G397))</f>
      </c>
      <c r="I397" s="8"/>
      <c r="J397" s="11">
        <f>IF(A397="","",MONTH(A397))</f>
      </c>
      <c r="K397" s="11">
        <f>IF(A397="","",YEAR(A397))</f>
      </c>
    </row>
    <row r="398" spans="1:11" x14ac:dyDescent="0.25">
      <c r="A398" s="13"/>
      <c r="B398" s="8"/>
      <c r="C398" s="8"/>
      <c r="D398" s="11">
        <f>IF(B398="","",IFERROR(INDEX(Clients!$E$2:$E$151,MATCH(B398,Clients!$A$2:$A$151,0)),0))</f>
      </c>
      <c r="E398" s="11">
        <f>IF(B398="","",IFERROR(INDEX(Clients!$F$2:$F$151,MATCH(B398,Clients!$A$2:$A$151,0)),0))</f>
      </c>
      <c r="F398" s="12">
        <f>IF(OR(B398="",C398=""),"",IFERROR(INDEX(Settings!$B$2:$B$11,MATCH(C398,Settings!$A$2:$A$11,0)),0)+D398*IFERROR(INDEX(Settings!$C$2:$C$11,MATCH(C398,Settings!$A$2:$A$11,0)),0)+E398*IFERROR(INDEX(Settings!$D$2:$D$11,MATCH(C398,Settings!$A$2:$A$11,0)),0))</f>
      </c>
      <c r="G398" s="9"/>
      <c r="H398" s="12">
        <f>IF(F398="","",IF(G398="",F398,G398))</f>
      </c>
      <c r="I398" s="8"/>
      <c r="J398" s="11">
        <f>IF(A398="","",MONTH(A398))</f>
      </c>
      <c r="K398" s="11">
        <f>IF(A398="","",YEAR(A398))</f>
      </c>
    </row>
    <row r="399" spans="1:11" x14ac:dyDescent="0.25">
      <c r="A399" s="13"/>
      <c r="B399" s="8"/>
      <c r="C399" s="8"/>
      <c r="D399" s="11">
        <f>IF(B399="","",IFERROR(INDEX(Clients!$E$2:$E$151,MATCH(B399,Clients!$A$2:$A$151,0)),0))</f>
      </c>
      <c r="E399" s="11">
        <f>IF(B399="","",IFERROR(INDEX(Clients!$F$2:$F$151,MATCH(B399,Clients!$A$2:$A$151,0)),0))</f>
      </c>
      <c r="F399" s="12">
        <f>IF(OR(B399="",C399=""),"",IFERROR(INDEX(Settings!$B$2:$B$11,MATCH(C399,Settings!$A$2:$A$11,0)),0)+D399*IFERROR(INDEX(Settings!$C$2:$C$11,MATCH(C399,Settings!$A$2:$A$11,0)),0)+E399*IFERROR(INDEX(Settings!$D$2:$D$11,MATCH(C399,Settings!$A$2:$A$11,0)),0))</f>
      </c>
      <c r="G399" s="9"/>
      <c r="H399" s="12">
        <f>IF(F399="","",IF(G399="",F399,G399))</f>
      </c>
      <c r="I399" s="8"/>
      <c r="J399" s="11">
        <f>IF(A399="","",MONTH(A399))</f>
      </c>
      <c r="K399" s="11">
        <f>IF(A399="","",YEAR(A399))</f>
      </c>
    </row>
    <row r="400" spans="1:11" x14ac:dyDescent="0.25">
      <c r="A400" s="13"/>
      <c r="B400" s="8"/>
      <c r="C400" s="8"/>
      <c r="D400" s="11">
        <f>IF(B400="","",IFERROR(INDEX(Clients!$E$2:$E$151,MATCH(B400,Clients!$A$2:$A$151,0)),0))</f>
      </c>
      <c r="E400" s="11">
        <f>IF(B400="","",IFERROR(INDEX(Clients!$F$2:$F$151,MATCH(B400,Clients!$A$2:$A$151,0)),0))</f>
      </c>
      <c r="F400" s="12">
        <f>IF(OR(B400="",C400=""),"",IFERROR(INDEX(Settings!$B$2:$B$11,MATCH(C400,Settings!$A$2:$A$11,0)),0)+D400*IFERROR(INDEX(Settings!$C$2:$C$11,MATCH(C400,Settings!$A$2:$A$11,0)),0)+E400*IFERROR(INDEX(Settings!$D$2:$D$11,MATCH(C400,Settings!$A$2:$A$11,0)),0))</f>
      </c>
      <c r="G400" s="9"/>
      <c r="H400" s="12">
        <f>IF(F400="","",IF(G400="",F400,G400))</f>
      </c>
      <c r="I400" s="8"/>
      <c r="J400" s="11">
        <f>IF(A400="","",MONTH(A400))</f>
      </c>
      <c r="K400" s="11">
        <f>IF(A400="","",YEAR(A400))</f>
      </c>
    </row>
    <row r="401" spans="1:11" x14ac:dyDescent="0.25">
      <c r="A401" s="13"/>
      <c r="B401" s="8"/>
      <c r="C401" s="8"/>
      <c r="D401" s="11">
        <f>IF(B401="","",IFERROR(INDEX(Clients!$E$2:$E$151,MATCH(B401,Clients!$A$2:$A$151,0)),0))</f>
      </c>
      <c r="E401" s="11">
        <f>IF(B401="","",IFERROR(INDEX(Clients!$F$2:$F$151,MATCH(B401,Clients!$A$2:$A$151,0)),0))</f>
      </c>
      <c r="F401" s="12">
        <f>IF(OR(B401="",C401=""),"",IFERROR(INDEX(Settings!$B$2:$B$11,MATCH(C401,Settings!$A$2:$A$11,0)),0)+D401*IFERROR(INDEX(Settings!$C$2:$C$11,MATCH(C401,Settings!$A$2:$A$11,0)),0)+E401*IFERROR(INDEX(Settings!$D$2:$D$11,MATCH(C401,Settings!$A$2:$A$11,0)),0))</f>
      </c>
      <c r="G401" s="9"/>
      <c r="H401" s="12">
        <f>IF(F401="","",IF(G401="",F401,G401))</f>
      </c>
      <c r="I401" s="8"/>
      <c r="J401" s="11">
        <f>IF(A401="","",MONTH(A401))</f>
      </c>
      <c r="K401" s="11">
        <f>IF(A401="","",YEAR(A401))</f>
      </c>
    </row>
  </sheetData>
  <conditionalFormatting sqref="I2:I401">
    <cfRule type="containsText" dxfId="0" priority="1">
      <formula>NOT(ISERROR(SEARCH("No",I2)))</formula>
    </cfRule>
  </conditionalFormatting>
  <dataValidations count="10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Clients!$A$2:$A$151</formula1>
    </dataValidation>
    <dataValidation type="list" allowBlank="1" showErrorMessage="1" errorTitle="Pick from the list" error="Choose a value from the drop-down (edit the lists on the Settings tab)." sqref="B2:B401">
      <formula1>Clients!$A$2:$A$151</formula1>
    </dataValidation>
    <dataValidation type="list" allowBlank="1" showErrorMessage="1" errorTitle="Pick from the list" error="Choose a value from the drop-down (edit the lists on the Settings tab)." sqref="C10:C401">
      <formula1>Settings!$A$2:$A$11</formula1>
    </dataValidation>
    <dataValidation type="list" allowBlank="1" showErrorMessage="1" errorTitle="Pick from the list" error="Choose a value from the drop-down (edit the lists on the Settings tab)." sqref="C2:C401">
      <formula1>Settings!$A$2:$A$11</formula1>
    </dataValidation>
    <dataValidation type="decimal" operator="greaterThanOrEqual" allowBlank="1" showErrorMessage="1" error="Enter a number (0 or more)." sqref="G10:G401">
      <formula1>0</formula1>
    </dataValidation>
    <dataValidation type="decimal" operator="greaterThanOrEqual" allowBlank="1" showErrorMessage="1" error="Enter a number (0 or more)." sqref="G2:G401">
      <formula1>0</formula1>
    </dataValidation>
    <dataValidation type="list" allowBlank="1" showErrorMessage="1" errorTitle="Pick from the list" error="Choose a value from the drop-down (edit the lists on the Settings tab)." sqref="I10:I401">
      <formula1>"Yes,No"</formula1>
    </dataValidation>
    <dataValidation type="list" allowBlank="1" showErrorMessage="1" errorTitle="Pick from the list" error="Choose a value from the drop-down (edit the lists on the Settings tab)." sqref="I2:I4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F16"/>
  <sheetFormatPr defaultRowHeight="15" outlineLevelRow="0" outlineLevelCol="0" x14ac:dyDescent="55"/>
  <cols>
    <col min="1" max="1" width="10" customWidth="1"/>
    <col min="2" max="2" width="8" customWidth="1"/>
    <col min="3" max="3" width="12" customWidth="1"/>
    <col min="4" max="4" width="3" customWidth="1"/>
    <col min="5" max="5" width="20" customWidth="1"/>
    <col min="6" max="6" width="12" customWidth="1"/>
  </cols>
  <sheetData>
    <row r="1" spans="1:1" x14ac:dyDescent="0.25">
      <c r="A1" s="1">
        <f>"Cleaning business dashboard "&amp;Settings!F2</f>
      </c>
    </row>
    <row r="3" spans="1:6" x14ac:dyDescent="0.25">
      <c r="A3" s="4" t="s">
        <v>15</v>
      </c>
      <c r="B3" s="4" t="s">
        <v>16</v>
      </c>
      <c r="C3" s="4" t="s">
        <v>17</v>
      </c>
      <c r="E3" s="4" t="s">
        <v>18</v>
      </c>
      <c r="F3" s="4" t="s">
        <v>17</v>
      </c>
    </row>
    <row r="4" spans="1:6" x14ac:dyDescent="0.25">
      <c r="A4" t="s">
        <v>19</v>
      </c>
      <c r="B4">
        <f>COUNTIFS(Jobs!$J$2:$J$401,1,Jobs!$K$2:$K$401,Settings!$F$2)</f>
      </c>
      <c r="C4" s="5">
        <f>SUMIFS(Jobs!$H$2:$H$401,Jobs!$J$2:$J$401,1,Jobs!$K$2:$K$401,Settings!$F$2)</f>
      </c>
      <c r="E4">
        <f>IF(Settings!A2="","",Settings!A2)</f>
      </c>
      <c r="F4" s="5">
        <f>IF(E4="","",SUMIFS(Jobs!$H$2:$H$401,Jobs!$C$2:$C$401,E4,Jobs!$K$2:$K$401,Settings!$F$2))</f>
      </c>
    </row>
    <row r="5" spans="1:6" x14ac:dyDescent="0.25">
      <c r="A5" t="s">
        <v>20</v>
      </c>
      <c r="B5">
        <f>COUNTIFS(Jobs!$J$2:$J$401,2,Jobs!$K$2:$K$401,Settings!$F$2)</f>
      </c>
      <c r="C5" s="5">
        <f>SUMIFS(Jobs!$H$2:$H$401,Jobs!$J$2:$J$401,2,Jobs!$K$2:$K$401,Settings!$F$2)</f>
      </c>
      <c r="E5">
        <f>IF(Settings!A3="","",Settings!A3)</f>
      </c>
      <c r="F5" s="5">
        <f>IF(E5="","",SUMIFS(Jobs!$H$2:$H$401,Jobs!$C$2:$C$401,E5,Jobs!$K$2:$K$401,Settings!$F$2))</f>
      </c>
    </row>
    <row r="6" spans="1:6" x14ac:dyDescent="0.25">
      <c r="A6" t="s">
        <v>21</v>
      </c>
      <c r="B6">
        <f>COUNTIFS(Jobs!$J$2:$J$401,3,Jobs!$K$2:$K$401,Settings!$F$2)</f>
      </c>
      <c r="C6" s="5">
        <f>SUMIFS(Jobs!$H$2:$H$401,Jobs!$J$2:$J$401,3,Jobs!$K$2:$K$401,Settings!$F$2)</f>
      </c>
      <c r="E6">
        <f>IF(Settings!A4="","",Settings!A4)</f>
      </c>
      <c r="F6" s="5">
        <f>IF(E6="","",SUMIFS(Jobs!$H$2:$H$401,Jobs!$C$2:$C$401,E6,Jobs!$K$2:$K$401,Settings!$F$2))</f>
      </c>
    </row>
    <row r="7" spans="1:6" x14ac:dyDescent="0.25">
      <c r="A7" t="s">
        <v>22</v>
      </c>
      <c r="B7">
        <f>COUNTIFS(Jobs!$J$2:$J$401,4,Jobs!$K$2:$K$401,Settings!$F$2)</f>
      </c>
      <c r="C7" s="5">
        <f>SUMIFS(Jobs!$H$2:$H$401,Jobs!$J$2:$J$401,4,Jobs!$K$2:$K$401,Settings!$F$2)</f>
      </c>
      <c r="E7">
        <f>IF(Settings!A5="","",Settings!A5)</f>
      </c>
      <c r="F7" s="5">
        <f>IF(E7="","",SUMIFS(Jobs!$H$2:$H$401,Jobs!$C$2:$C$401,E7,Jobs!$K$2:$K$401,Settings!$F$2))</f>
      </c>
    </row>
    <row r="8" spans="1:6" x14ac:dyDescent="0.25">
      <c r="A8" t="s">
        <v>23</v>
      </c>
      <c r="B8">
        <f>COUNTIFS(Jobs!$J$2:$J$401,5,Jobs!$K$2:$K$401,Settings!$F$2)</f>
      </c>
      <c r="C8" s="5">
        <f>SUMIFS(Jobs!$H$2:$H$401,Jobs!$J$2:$J$401,5,Jobs!$K$2:$K$401,Settings!$F$2)</f>
      </c>
      <c r="E8">
        <f>IF(Settings!A6="","",Settings!A6)</f>
      </c>
      <c r="F8" s="5">
        <f>IF(E8="","",SUMIFS(Jobs!$H$2:$H$401,Jobs!$C$2:$C$401,E8,Jobs!$K$2:$K$401,Settings!$F$2))</f>
      </c>
    </row>
    <row r="9" spans="1:6" x14ac:dyDescent="0.25">
      <c r="A9" t="s">
        <v>24</v>
      </c>
      <c r="B9">
        <f>COUNTIFS(Jobs!$J$2:$J$401,6,Jobs!$K$2:$K$401,Settings!$F$2)</f>
      </c>
      <c r="C9" s="5">
        <f>SUMIFS(Jobs!$H$2:$H$401,Jobs!$J$2:$J$401,6,Jobs!$K$2:$K$401,Settings!$F$2)</f>
      </c>
      <c r="E9">
        <f>IF(Settings!A7="","",Settings!A7)</f>
      </c>
      <c r="F9" s="5">
        <f>IF(E9="","",SUMIFS(Jobs!$H$2:$H$401,Jobs!$C$2:$C$401,E9,Jobs!$K$2:$K$401,Settings!$F$2))</f>
      </c>
    </row>
    <row r="10" spans="1:6" x14ac:dyDescent="0.25">
      <c r="A10" t="s">
        <v>25</v>
      </c>
      <c r="B10">
        <f>COUNTIFS(Jobs!$J$2:$J$401,7,Jobs!$K$2:$K$401,Settings!$F$2)</f>
      </c>
      <c r="C10" s="5">
        <f>SUMIFS(Jobs!$H$2:$H$401,Jobs!$J$2:$J$401,7,Jobs!$K$2:$K$401,Settings!$F$2)</f>
      </c>
      <c r="E10">
        <f>IF(Settings!A8="","",Settings!A8)</f>
      </c>
      <c r="F10" s="5">
        <f>IF(E10="","",SUMIFS(Jobs!$H$2:$H$401,Jobs!$C$2:$C$401,E10,Jobs!$K$2:$K$401,Settings!$F$2))</f>
      </c>
    </row>
    <row r="11" spans="1:6" x14ac:dyDescent="0.25">
      <c r="A11" t="s">
        <v>26</v>
      </c>
      <c r="B11">
        <f>COUNTIFS(Jobs!$J$2:$J$401,8,Jobs!$K$2:$K$401,Settings!$F$2)</f>
      </c>
      <c r="C11" s="5">
        <f>SUMIFS(Jobs!$H$2:$H$401,Jobs!$J$2:$J$401,8,Jobs!$K$2:$K$401,Settings!$F$2)</f>
      </c>
      <c r="E11">
        <f>IF(Settings!A9="","",Settings!A9)</f>
      </c>
      <c r="F11" s="5">
        <f>IF(E11="","",SUMIFS(Jobs!$H$2:$H$401,Jobs!$C$2:$C$401,E11,Jobs!$K$2:$K$401,Settings!$F$2))</f>
      </c>
    </row>
    <row r="12" spans="1:6" x14ac:dyDescent="0.25">
      <c r="A12" t="s">
        <v>27</v>
      </c>
      <c r="B12">
        <f>COUNTIFS(Jobs!$J$2:$J$401,9,Jobs!$K$2:$K$401,Settings!$F$2)</f>
      </c>
      <c r="C12" s="5">
        <f>SUMIFS(Jobs!$H$2:$H$401,Jobs!$J$2:$J$401,9,Jobs!$K$2:$K$401,Settings!$F$2)</f>
      </c>
      <c r="E12">
        <f>IF(Settings!A10="","",Settings!A10)</f>
      </c>
      <c r="F12" s="5">
        <f>IF(E12="","",SUMIFS(Jobs!$H$2:$H$401,Jobs!$C$2:$C$401,E12,Jobs!$K$2:$K$401,Settings!$F$2))</f>
      </c>
    </row>
    <row r="13" spans="1:6" x14ac:dyDescent="0.25">
      <c r="A13" t="s">
        <v>28</v>
      </c>
      <c r="B13">
        <f>COUNTIFS(Jobs!$J$2:$J$401,10,Jobs!$K$2:$K$401,Settings!$F$2)</f>
      </c>
      <c r="C13" s="5">
        <f>SUMIFS(Jobs!$H$2:$H$401,Jobs!$J$2:$J$401,10,Jobs!$K$2:$K$401,Settings!$F$2)</f>
      </c>
      <c r="E13">
        <f>IF(Settings!A11="","",Settings!A11)</f>
      </c>
      <c r="F13" s="5">
        <f>IF(E13="","",SUMIFS(Jobs!$H$2:$H$401,Jobs!$C$2:$C$401,E13,Jobs!$K$2:$K$401,Settings!$F$2))</f>
      </c>
    </row>
    <row r="14" spans="1:3" x14ac:dyDescent="0.25">
      <c r="A14" t="s">
        <v>29</v>
      </c>
      <c r="B14">
        <f>COUNTIFS(Jobs!$J$2:$J$401,11,Jobs!$K$2:$K$401,Settings!$F$2)</f>
      </c>
      <c r="C14" s="5">
        <f>SUMIFS(Jobs!$H$2:$H$401,Jobs!$J$2:$J$401,11,Jobs!$K$2:$K$401,Settings!$F$2)</f>
      </c>
    </row>
    <row r="15" spans="1:6" x14ac:dyDescent="0.25">
      <c r="A15" t="s">
        <v>30</v>
      </c>
      <c r="B15">
        <f>COUNTIFS(Jobs!$J$2:$J$401,12,Jobs!$K$2:$K$401,Settings!$F$2)</f>
      </c>
      <c r="C15" s="5">
        <f>SUMIFS(Jobs!$H$2:$H$401,Jobs!$J$2:$J$401,12,Jobs!$K$2:$K$401,Settings!$F$2)</f>
      </c>
      <c r="E15" s="6" t="s">
        <v>31</v>
      </c>
      <c r="F15" s="6">
        <f>COUNTIFS(Jobs!$I$2:$I$401,"No",Jobs!$K$2:$K$401,Settings!$F$2)</f>
      </c>
    </row>
    <row r="16" spans="1:6" x14ac:dyDescent="0.25">
      <c r="A16" s="6" t="s">
        <v>32</v>
      </c>
      <c r="B16" s="6">
        <f>SUM(B4:B15)</f>
      </c>
      <c r="C16" s="7">
        <f>SUM(C4:C15)</f>
      </c>
      <c r="E16" s="6" t="s">
        <v>33</v>
      </c>
      <c r="F16" s="7">
        <f>SUMIFS(Jobs!$H$2:$H$401,Jobs!$I$2:$I$401,"No",Jobs!$K$2:$K$401,Settings!$F$2)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Clients</vt:lpstr>
      <vt:lpstr>Jobs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2026-11-02T00:43:11Z</dcterms:modified>
</cp:coreProperties>
</file>